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2-2-3 Pitman" state="visible" r:id="rId4"/>
  </sheets>
  <calcPr calcId="171027" fullCalcOnLoad="1"/>
</workbook>
</file>

<file path=xl/sharedStrings.xml><?xml version="1.0" encoding="utf-8"?>
<sst xmlns="http://schemas.openxmlformats.org/spreadsheetml/2006/main" count="270" uniqueCount="41">
  <si>
    <t>2-2-3 (Pitman) 12-hour shift schedule template</t>
  </si>
  <si>
    <t>Four crews on 12-hour shifts, 24/7: two on, two off, three on, two off, two on, three off. Crews A and B work days, C and D nights. Change the Sunday in the yellow cell and the header follows. D day, N night, X off.</t>
  </si>
  <si>
    <t>Week 1 starts on</t>
  </si>
  <si>
    <t>Week 1</t>
  </si>
  <si>
    <t>Week 2</t>
  </si>
  <si>
    <t>Week 3</t>
  </si>
  <si>
    <t>Week 4</t>
  </si>
  <si>
    <t>Employee</t>
  </si>
  <si>
    <t>Crew</t>
  </si>
  <si>
    <t>Shifts</t>
  </si>
  <si>
    <t>Hours</t>
  </si>
  <si>
    <t>Avg h/week</t>
  </si>
  <si>
    <t>Chris Walker</t>
  </si>
  <si>
    <t>Crew A</t>
  </si>
  <si>
    <t>D</t>
  </si>
  <si>
    <t>X</t>
  </si>
  <si>
    <t>Maria Lopez</t>
  </si>
  <si>
    <t>Kevin Nguyen</t>
  </si>
  <si>
    <t>Crew B</t>
  </si>
  <si>
    <t>Brittany Scott</t>
  </si>
  <si>
    <t>Jason Hill</t>
  </si>
  <si>
    <t>Crew C</t>
  </si>
  <si>
    <t>N</t>
  </si>
  <si>
    <t>Tiffany Young</t>
  </si>
  <si>
    <t>Robert King</t>
  </si>
  <si>
    <t>Crew D</t>
  </si>
  <si>
    <t>Amanda Wright</t>
  </si>
  <si>
    <t>On days</t>
  </si>
  <si>
    <t>On nights</t>
  </si>
  <si>
    <t>Code</t>
  </si>
  <si>
    <t>Shift</t>
  </si>
  <si>
    <t>Start</t>
  </si>
  <si>
    <t>End</t>
  </si>
  <si>
    <t>Day shift</t>
  </si>
  <si>
    <t>Night shift</t>
  </si>
  <si>
    <t>Day off</t>
  </si>
  <si>
    <t>PTO</t>
  </si>
  <si>
    <t>Paid time off</t>
  </si>
  <si>
    <t>Change a start or an end here and every Hours cell above follows. Yellow cells are the ones to edit.</t>
  </si>
  <si>
    <t>Sample: eight people in four crews of two. Every day and every night has one crew of two on. Each person works 14 of 28 days, 84 hours every two weeks, which averages 42 hours a week.</t>
  </si>
  <si>
    <t>InShift keeps a rotation like this going, with every change pushed to the crew’s phones: inshift.app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</si>
</sst>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m/d/yyyy"/>
    <numFmt numFmtId="165" formatCode="m/d"/>
    <numFmt numFmtId="166" formatCode="0.0"/>
  </numFmts>
  <fonts count="8" x14ac:knownFonts="1">
    <font>
      <color theme="1"/>
      <family val="2"/>
      <scheme val="minor"/>
      <sz val="11"/>
      <name val="Calibri"/>
    </font>
    <font>
      <b/>
      <sz val="14"/>
    </font>
    <font>
      <i/>
      <color rgb="FF6B7280"/>
    </font>
    <font>
      <b/>
    </font>
    <font>
      <b/>
      <color rgb="FF111827"/>
      <sz val="11"/>
    </font>
    <font>
      <b/>
      <color rgb="FF374151"/>
    </font>
    <font>
      <i/>
      <color rgb="FF6B7280"/>
      <sz val="10"/>
    </font>
    <font>
      <b/>
      <u/>
      <color rgb="FF2563EB"/>
    </font>
  </fonts>
  <fills count="6">
    <fill>
      <patternFill patternType="none"/>
    </fill>
    <fill>
      <patternFill patternType="gray125"/>
    </fill>
    <fill>
      <patternFill patternType="solid">
        <fgColor rgb="FFFEF9C3"/>
      </patternFill>
    </fill>
    <fill>
      <patternFill patternType="solid">
        <fgColor rgb="FFF3F4F6"/>
      </patternFill>
    </fill>
    <fill>
      <patternFill patternType="solid">
        <fgColor rgb="FFDBEAFE"/>
      </patternFill>
    </fill>
    <fill>
      <patternFill patternType="solid">
        <fgColor rgb="FFE0E7FF"/>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2">
    <xf numFmtId="0" fontId="0" fillId="0" borderId="0" xfId="0"/>
    <xf numFmtId="0" fontId="1" fillId="0" borderId="0" xfId="0" applyFont="1" applyAlignment="1">
      <alignment horizontal="center"/>
    </xf>
    <xf numFmtId="0" fontId="2" fillId="0" borderId="0" xfId="0" applyFont="1" applyAlignment="1">
      <alignment horizontal="center" wrapText="1"/>
    </xf>
    <xf numFmtId="0" fontId="3" fillId="0" borderId="0" xfId="0" applyFont="1"/>
    <xf numFmtId="164" fontId="3" fillId="2" borderId="1" xfId="0" applyNumberFormat="1" applyFont="1" applyFill="1" applyBorder="1" applyAlignment="1">
      <alignment horizontal="center" vertical="center"/>
    </xf>
    <xf numFmtId="0" fontId="4" fillId="3" borderId="1" xfId="0" applyFont="1" applyFill="1" applyBorder="1" applyAlignment="1">
      <alignment horizontal="center" vertical="center" wrapText="1"/>
    </xf>
    <xf numFmtId="165" fontId="4" fillId="3" borderId="1" xfId="0" applyNumberFormat="1" applyFont="1" applyFill="1" applyBorder="1" applyAlignment="1">
      <alignment horizontal="center" vertical="center" wrapText="1"/>
    </xf>
    <xf numFmtId="0" fontId="0" fillId="0" borderId="1" xfId="0" applyBorder="1" applyAlignment="1">
      <alignment horizontal="left" vertical="center"/>
    </xf>
    <xf numFmtId="0" fontId="0" fillId="4" borderId="1" xfId="0" applyFill="1" applyBorder="1" applyAlignment="1">
      <alignment horizontal="center" vertical="center"/>
    </xf>
    <xf numFmtId="0" fontId="0" fillId="3" borderId="1" xfId="0" applyFill="1" applyBorder="1" applyAlignment="1">
      <alignment horizontal="center" vertical="center"/>
    </xf>
    <xf numFmtId="0" fontId="3" fillId="0" borderId="1" xfId="0" applyFont="1" applyBorder="1" applyAlignment="1">
      <alignment horizontal="center" vertical="center"/>
    </xf>
    <xf numFmtId="2" fontId="3" fillId="0" borderId="1" xfId="0" applyNumberFormat="1" applyFont="1" applyBorder="1" applyAlignment="1">
      <alignment horizontal="center" vertical="center"/>
    </xf>
    <xf numFmtId="166" fontId="0" fillId="0" borderId="1" xfId="0" applyNumberFormat="1" applyBorder="1" applyAlignment="1">
      <alignment horizontal="center" vertical="center"/>
    </xf>
    <xf numFmtId="0" fontId="0" fillId="5" borderId="1" xfId="0" applyFill="1" applyBorder="1" applyAlignment="1">
      <alignment horizontal="center" vertical="center"/>
    </xf>
    <xf numFmtId="0" fontId="5" fillId="0" borderId="1" xfId="0" applyFont="1" applyBorder="1" applyAlignment="1">
      <alignment horizontal="right" vertical="center"/>
    </xf>
    <xf numFmtId="0" fontId="3" fillId="4" borderId="1" xfId="0" applyFont="1" applyFill="1" applyBorder="1" applyAlignment="1">
      <alignment horizontal="center" vertical="center"/>
    </xf>
    <xf numFmtId="18" fontId="0" fillId="2" borderId="1" xfId="0" applyNumberFormat="1" applyFill="1" applyBorder="1" applyAlignment="1">
      <alignment horizontal="center" vertical="center"/>
    </xf>
    <xf numFmtId="0" fontId="3" fillId="5" borderId="1" xfId="0" applyFont="1" applyFill="1" applyBorder="1" applyAlignment="1">
      <alignment horizontal="center" vertical="center"/>
    </xf>
    <xf numFmtId="0" fontId="0" fillId="0" borderId="1" xfId="0" applyBorder="1" applyAlignment="1">
      <alignment horizontal="center" vertical="center"/>
    </xf>
    <xf numFmtId="0" fontId="2" fillId="0" borderId="0" xfId="0" applyFont="1"/>
    <xf numFmtId="0" fontId="6" fillId="0" borderId="0" xfId="0" applyFont="1" applyAlignment="1">
      <alignment vertical="top" wrapText="1"/>
    </xf>
    <xf numFmtId="0" fontId="7" fillId="0" borderId="0" xfId="0" applyFont="1" applyAlignment="1">
      <alignment vertical="top" wrapText="1"/>
    </xf>
  </cellXfs>
  <cellStyles count="1">
    <cellStyle name="Normal" xfId="0" builtinId="0"/>
  </cellStyles>
  <dxfs count="2">
    <dxf>
      <fill>
        <patternFill patternType="solid">
          <bgColor rgb="FFFECACA"/>
        </patternFill>
      </fill>
    </dxf>
    <dxf>
      <fill>
        <patternFill patternType="solid">
          <bgColor rgb="FFFECACA"/>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inshift.app/en/employee-scheduling-software/?utm_source=xlsx&amp;utm_medium=template&amp;utm_campaign=pitman-schedul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9"/>
  <sheetViews>
    <sheetView workbookViewId="0" showGridLines="0">
      <pane xSplit="2" ySplit="7" topLeftCell="C8" activePane="bottomRight" state="frozen"/>
      <selection pane="bottomRight"/>
    </sheetView>
  </sheetViews>
  <sheetFormatPr defaultRowHeight="15" outlineLevelRow="0" outlineLevelCol="0" x14ac:dyDescent="55"/>
  <cols>
    <col min="1" max="1" width="22" customWidth="1"/>
    <col min="2" max="2" width="19" customWidth="1"/>
    <col min="3" max="30" width="5.8" customWidth="1"/>
    <col min="31" max="32" width="8" customWidth="1"/>
    <col min="33" max="33" width="10" customWidth="1"/>
  </cols>
  <sheetData>
    <row r="1" ht="24" customHeight="1" spans="1:33" x14ac:dyDescent="0.2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row>
    <row r="2" ht="32" customHeight="1" spans="1:33"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row>
    <row r="3" spans="1:2" x14ac:dyDescent="0.25">
      <c r="A3" s="3" t="s">
        <v>2</v>
      </c>
      <c r="B3" s="4">
        <v>46292</v>
      </c>
    </row>
    <row r="5" spans="3:30" x14ac:dyDescent="0.25">
      <c r="C5" s="5" t="s">
        <v>3</v>
      </c>
      <c r="D5" s="5"/>
      <c r="E5" s="5"/>
      <c r="F5" s="5"/>
      <c r="G5" s="5"/>
      <c r="H5" s="5"/>
      <c r="I5" s="5"/>
      <c r="J5" s="5" t="s">
        <v>4</v>
      </c>
      <c r="K5" s="5"/>
      <c r="L5" s="5"/>
      <c r="M5" s="5"/>
      <c r="N5" s="5"/>
      <c r="O5" s="5"/>
      <c r="P5" s="5"/>
      <c r="Q5" s="5" t="s">
        <v>5</v>
      </c>
      <c r="R5" s="5"/>
      <c r="S5" s="5"/>
      <c r="T5" s="5"/>
      <c r="U5" s="5"/>
      <c r="V5" s="5"/>
      <c r="W5" s="5"/>
      <c r="X5" s="5" t="s">
        <v>6</v>
      </c>
      <c r="Y5" s="5"/>
      <c r="Z5" s="5"/>
      <c r="AA5" s="5"/>
      <c r="AB5" s="5"/>
      <c r="AC5" s="5"/>
      <c r="AD5" s="5"/>
    </row>
    <row r="6" spans="1:33" x14ac:dyDescent="0.25">
      <c r="A6" s="5" t="s">
        <v>7</v>
      </c>
      <c r="B6" s="5" t="s">
        <v>8</v>
      </c>
      <c r="C6" s="5" t="str">
        <f>CHOOSE(WEEKDAY(C7),"Sun","Mon","Tue","Wed","Thu","Fri","Sat")</f>
        <v>Sun</v>
      </c>
      <c r="D6" s="5" t="str">
        <f>CHOOSE(WEEKDAY(D7),"Sun","Mon","Tue","Wed","Thu","Fri","Sat")</f>
        <v>Mon</v>
      </c>
      <c r="E6" s="5" t="str">
        <f>CHOOSE(WEEKDAY(E7),"Sun","Mon","Tue","Wed","Thu","Fri","Sat")</f>
        <v>Tue</v>
      </c>
      <c r="F6" s="5" t="str">
        <f>CHOOSE(WEEKDAY(F7),"Sun","Mon","Tue","Wed","Thu","Fri","Sat")</f>
        <v>Wed</v>
      </c>
      <c r="G6" s="5" t="str">
        <f>CHOOSE(WEEKDAY(G7),"Sun","Mon","Tue","Wed","Thu","Fri","Sat")</f>
        <v>Thu</v>
      </c>
      <c r="H6" s="5" t="str">
        <f>CHOOSE(WEEKDAY(H7),"Sun","Mon","Tue","Wed","Thu","Fri","Sat")</f>
        <v>Fri</v>
      </c>
      <c r="I6" s="5" t="str">
        <f>CHOOSE(WEEKDAY(I7),"Sun","Mon","Tue","Wed","Thu","Fri","Sat")</f>
        <v>Sat</v>
      </c>
      <c r="J6" s="5" t="str">
        <f>CHOOSE(WEEKDAY(J7),"Sun","Mon","Tue","Wed","Thu","Fri","Sat")</f>
        <v>Sun</v>
      </c>
      <c r="K6" s="5" t="str">
        <f>CHOOSE(WEEKDAY(K7),"Sun","Mon","Tue","Wed","Thu","Fri","Sat")</f>
        <v>Mon</v>
      </c>
      <c r="L6" s="5" t="str">
        <f>CHOOSE(WEEKDAY(L7),"Sun","Mon","Tue","Wed","Thu","Fri","Sat")</f>
        <v>Tue</v>
      </c>
      <c r="M6" s="5" t="str">
        <f>CHOOSE(WEEKDAY(M7),"Sun","Mon","Tue","Wed","Thu","Fri","Sat")</f>
        <v>Wed</v>
      </c>
      <c r="N6" s="5" t="str">
        <f>CHOOSE(WEEKDAY(N7),"Sun","Mon","Tue","Wed","Thu","Fri","Sat")</f>
        <v>Thu</v>
      </c>
      <c r="O6" s="5" t="str">
        <f>CHOOSE(WEEKDAY(O7),"Sun","Mon","Tue","Wed","Thu","Fri","Sat")</f>
        <v>Fri</v>
      </c>
      <c r="P6" s="5" t="str">
        <f>CHOOSE(WEEKDAY(P7),"Sun","Mon","Tue","Wed","Thu","Fri","Sat")</f>
        <v>Sat</v>
      </c>
      <c r="Q6" s="5" t="str">
        <f>CHOOSE(WEEKDAY(Q7),"Sun","Mon","Tue","Wed","Thu","Fri","Sat")</f>
        <v>Sun</v>
      </c>
      <c r="R6" s="5" t="str">
        <f>CHOOSE(WEEKDAY(R7),"Sun","Mon","Tue","Wed","Thu","Fri","Sat")</f>
        <v>Mon</v>
      </c>
      <c r="S6" s="5" t="str">
        <f>CHOOSE(WEEKDAY(S7),"Sun","Mon","Tue","Wed","Thu","Fri","Sat")</f>
        <v>Tue</v>
      </c>
      <c r="T6" s="5" t="str">
        <f>CHOOSE(WEEKDAY(T7),"Sun","Mon","Tue","Wed","Thu","Fri","Sat")</f>
        <v>Wed</v>
      </c>
      <c r="U6" s="5" t="str">
        <f>CHOOSE(WEEKDAY(U7),"Sun","Mon","Tue","Wed","Thu","Fri","Sat")</f>
        <v>Thu</v>
      </c>
      <c r="V6" s="5" t="str">
        <f>CHOOSE(WEEKDAY(V7),"Sun","Mon","Tue","Wed","Thu","Fri","Sat")</f>
        <v>Fri</v>
      </c>
      <c r="W6" s="5" t="str">
        <f>CHOOSE(WEEKDAY(W7),"Sun","Mon","Tue","Wed","Thu","Fri","Sat")</f>
        <v>Sat</v>
      </c>
      <c r="X6" s="5" t="str">
        <f>CHOOSE(WEEKDAY(X7),"Sun","Mon","Tue","Wed","Thu","Fri","Sat")</f>
        <v>Sun</v>
      </c>
      <c r="Y6" s="5" t="str">
        <f>CHOOSE(WEEKDAY(Y7),"Sun","Mon","Tue","Wed","Thu","Fri","Sat")</f>
        <v>Mon</v>
      </c>
      <c r="Z6" s="5" t="str">
        <f>CHOOSE(WEEKDAY(Z7),"Sun","Mon","Tue","Wed","Thu","Fri","Sat")</f>
        <v>Tue</v>
      </c>
      <c r="AA6" s="5" t="str">
        <f>CHOOSE(WEEKDAY(AA7),"Sun","Mon","Tue","Wed","Thu","Fri","Sat")</f>
        <v>Wed</v>
      </c>
      <c r="AB6" s="5" t="str">
        <f>CHOOSE(WEEKDAY(AB7),"Sun","Mon","Tue","Wed","Thu","Fri","Sat")</f>
        <v>Thu</v>
      </c>
      <c r="AC6" s="5" t="str">
        <f>CHOOSE(WEEKDAY(AC7),"Sun","Mon","Tue","Wed","Thu","Fri","Sat")</f>
        <v>Fri</v>
      </c>
      <c r="AD6" s="5" t="str">
        <f>CHOOSE(WEEKDAY(AD7),"Sun","Mon","Tue","Wed","Thu","Fri","Sat")</f>
        <v>Sat</v>
      </c>
      <c r="AE6" s="5" t="s">
        <v>9</v>
      </c>
      <c r="AF6" s="5" t="s">
        <v>10</v>
      </c>
      <c r="AG6" s="5" t="s">
        <v>11</v>
      </c>
    </row>
    <row r="7" spans="1:33" x14ac:dyDescent="0.25">
      <c r="A7" s="5"/>
      <c r="B7" s="5"/>
      <c r="C7" s="6">
        <f>$B$3+0</f>
        <v>46292</v>
      </c>
      <c r="D7" s="6">
        <f>$B$3+1</f>
        <v>46293</v>
      </c>
      <c r="E7" s="6">
        <f>$B$3+2</f>
        <v>46294</v>
      </c>
      <c r="F7" s="6">
        <f>$B$3+3</f>
        <v>46295</v>
      </c>
      <c r="G7" s="6">
        <f>$B$3+4</f>
        <v>46296</v>
      </c>
      <c r="H7" s="6">
        <f>$B$3+5</f>
        <v>46297</v>
      </c>
      <c r="I7" s="6">
        <f>$B$3+6</f>
        <v>46298</v>
      </c>
      <c r="J7" s="6">
        <f>$B$3+7</f>
        <v>46299</v>
      </c>
      <c r="K7" s="6">
        <f>$B$3+8</f>
        <v>46300</v>
      </c>
      <c r="L7" s="6">
        <f>$B$3+9</f>
        <v>46301</v>
      </c>
      <c r="M7" s="6">
        <f>$B$3+10</f>
        <v>46302</v>
      </c>
      <c r="N7" s="6">
        <f>$B$3+11</f>
        <v>46303</v>
      </c>
      <c r="O7" s="6">
        <f>$B$3+12</f>
        <v>46304</v>
      </c>
      <c r="P7" s="6">
        <f>$B$3+13</f>
        <v>46305</v>
      </c>
      <c r="Q7" s="6">
        <f>$B$3+14</f>
        <v>46306</v>
      </c>
      <c r="R7" s="6">
        <f>$B$3+15</f>
        <v>46307</v>
      </c>
      <c r="S7" s="6">
        <f>$B$3+16</f>
        <v>46308</v>
      </c>
      <c r="T7" s="6">
        <f>$B$3+17</f>
        <v>46309</v>
      </c>
      <c r="U7" s="6">
        <f>$B$3+18</f>
        <v>46310</v>
      </c>
      <c r="V7" s="6">
        <f>$B$3+19</f>
        <v>46311</v>
      </c>
      <c r="W7" s="6">
        <f>$B$3+20</f>
        <v>46312</v>
      </c>
      <c r="X7" s="6">
        <f>$B$3+21</f>
        <v>46313</v>
      </c>
      <c r="Y7" s="6">
        <f>$B$3+22</f>
        <v>46314</v>
      </c>
      <c r="Z7" s="6">
        <f>$B$3+23</f>
        <v>46315</v>
      </c>
      <c r="AA7" s="6">
        <f>$B$3+24</f>
        <v>46316</v>
      </c>
      <c r="AB7" s="6">
        <f>$B$3+25</f>
        <v>46317</v>
      </c>
      <c r="AC7" s="6">
        <f>$B$3+26</f>
        <v>46318</v>
      </c>
      <c r="AD7" s="6">
        <f>$B$3+27</f>
        <v>46319</v>
      </c>
      <c r="AE7" s="5"/>
      <c r="AF7" s="5"/>
      <c r="AG7" s="5"/>
    </row>
    <row r="8" spans="1:33" x14ac:dyDescent="0.25">
      <c r="A8" s="7" t="s">
        <v>12</v>
      </c>
      <c r="B8" s="7" t="s">
        <v>13</v>
      </c>
      <c r="C8" s="8" t="s">
        <v>14</v>
      </c>
      <c r="D8" s="8" t="s">
        <v>14</v>
      </c>
      <c r="E8" s="9" t="s">
        <v>15</v>
      </c>
      <c r="F8" s="9" t="s">
        <v>15</v>
      </c>
      <c r="G8" s="8" t="s">
        <v>14</v>
      </c>
      <c r="H8" s="8" t="s">
        <v>14</v>
      </c>
      <c r="I8" s="8" t="s">
        <v>14</v>
      </c>
      <c r="J8" s="9" t="s">
        <v>15</v>
      </c>
      <c r="K8" s="9" t="s">
        <v>15</v>
      </c>
      <c r="L8" s="8" t="s">
        <v>14</v>
      </c>
      <c r="M8" s="8" t="s">
        <v>14</v>
      </c>
      <c r="N8" s="9" t="s">
        <v>15</v>
      </c>
      <c r="O8" s="9" t="s">
        <v>15</v>
      </c>
      <c r="P8" s="9" t="s">
        <v>15</v>
      </c>
      <c r="Q8" s="8" t="s">
        <v>14</v>
      </c>
      <c r="R8" s="8" t="s">
        <v>14</v>
      </c>
      <c r="S8" s="9" t="s">
        <v>15</v>
      </c>
      <c r="T8" s="9" t="s">
        <v>15</v>
      </c>
      <c r="U8" s="8" t="s">
        <v>14</v>
      </c>
      <c r="V8" s="8" t="s">
        <v>14</v>
      </c>
      <c r="W8" s="8" t="s">
        <v>14</v>
      </c>
      <c r="X8" s="9" t="s">
        <v>15</v>
      </c>
      <c r="Y8" s="9" t="s">
        <v>15</v>
      </c>
      <c r="Z8" s="8" t="s">
        <v>14</v>
      </c>
      <c r="AA8" s="8" t="s">
        <v>14</v>
      </c>
      <c r="AB8" s="9" t="s">
        <v>15</v>
      </c>
      <c r="AC8" s="9" t="s">
        <v>15</v>
      </c>
      <c r="AD8" s="9" t="s">
        <v>15</v>
      </c>
      <c r="AE8" s="10">
        <f>COUNTIF($C8:$AD8,$A$21)+COUNTIF($C8:$AD8,$A$22)</f>
        <v>14</v>
      </c>
      <c r="AF8" s="11">
        <f>COUNTIF($C8:$AD8,$A$21)*$G$21+COUNTIF($C8:$AD8,$A$22)*$G$22</f>
        <v>168</v>
      </c>
      <c r="AG8" s="12">
        <f>AF8/4</f>
        <v>42</v>
      </c>
    </row>
    <row r="9" spans="1:33" x14ac:dyDescent="0.25">
      <c r="A9" s="7" t="s">
        <v>16</v>
      </c>
      <c r="B9" s="7" t="s">
        <v>13</v>
      </c>
      <c r="C9" s="8" t="s">
        <v>14</v>
      </c>
      <c r="D9" s="8" t="s">
        <v>14</v>
      </c>
      <c r="E9" s="9" t="s">
        <v>15</v>
      </c>
      <c r="F9" s="9" t="s">
        <v>15</v>
      </c>
      <c r="G9" s="8" t="s">
        <v>14</v>
      </c>
      <c r="H9" s="8" t="s">
        <v>14</v>
      </c>
      <c r="I9" s="8" t="s">
        <v>14</v>
      </c>
      <c r="J9" s="9" t="s">
        <v>15</v>
      </c>
      <c r="K9" s="9" t="s">
        <v>15</v>
      </c>
      <c r="L9" s="8" t="s">
        <v>14</v>
      </c>
      <c r="M9" s="8" t="s">
        <v>14</v>
      </c>
      <c r="N9" s="9" t="s">
        <v>15</v>
      </c>
      <c r="O9" s="9" t="s">
        <v>15</v>
      </c>
      <c r="P9" s="9" t="s">
        <v>15</v>
      </c>
      <c r="Q9" s="8" t="s">
        <v>14</v>
      </c>
      <c r="R9" s="8" t="s">
        <v>14</v>
      </c>
      <c r="S9" s="9" t="s">
        <v>15</v>
      </c>
      <c r="T9" s="9" t="s">
        <v>15</v>
      </c>
      <c r="U9" s="8" t="s">
        <v>14</v>
      </c>
      <c r="V9" s="8" t="s">
        <v>14</v>
      </c>
      <c r="W9" s="8" t="s">
        <v>14</v>
      </c>
      <c r="X9" s="9" t="s">
        <v>15</v>
      </c>
      <c r="Y9" s="9" t="s">
        <v>15</v>
      </c>
      <c r="Z9" s="8" t="s">
        <v>14</v>
      </c>
      <c r="AA9" s="8" t="s">
        <v>14</v>
      </c>
      <c r="AB9" s="9" t="s">
        <v>15</v>
      </c>
      <c r="AC9" s="9" t="s">
        <v>15</v>
      </c>
      <c r="AD9" s="9" t="s">
        <v>15</v>
      </c>
      <c r="AE9" s="10">
        <f>COUNTIF($C9:$AD9,$A$21)+COUNTIF($C9:$AD9,$A$22)</f>
        <v>14</v>
      </c>
      <c r="AF9" s="11">
        <f>COUNTIF($C9:$AD9,$A$21)*$G$21+COUNTIF($C9:$AD9,$A$22)*$G$22</f>
        <v>168</v>
      </c>
      <c r="AG9" s="12">
        <f>AF9/4</f>
        <v>42</v>
      </c>
    </row>
    <row r="10" spans="1:33" x14ac:dyDescent="0.25">
      <c r="A10" s="7" t="s">
        <v>17</v>
      </c>
      <c r="B10" s="7" t="s">
        <v>18</v>
      </c>
      <c r="C10" s="9" t="s">
        <v>15</v>
      </c>
      <c r="D10" s="9" t="s">
        <v>15</v>
      </c>
      <c r="E10" s="8" t="s">
        <v>14</v>
      </c>
      <c r="F10" s="8" t="s">
        <v>14</v>
      </c>
      <c r="G10" s="9" t="s">
        <v>15</v>
      </c>
      <c r="H10" s="9" t="s">
        <v>15</v>
      </c>
      <c r="I10" s="9" t="s">
        <v>15</v>
      </c>
      <c r="J10" s="8" t="s">
        <v>14</v>
      </c>
      <c r="K10" s="8" t="s">
        <v>14</v>
      </c>
      <c r="L10" s="9" t="s">
        <v>15</v>
      </c>
      <c r="M10" s="9" t="s">
        <v>15</v>
      </c>
      <c r="N10" s="8" t="s">
        <v>14</v>
      </c>
      <c r="O10" s="8" t="s">
        <v>14</v>
      </c>
      <c r="P10" s="8" t="s">
        <v>14</v>
      </c>
      <c r="Q10" s="9" t="s">
        <v>15</v>
      </c>
      <c r="R10" s="9" t="s">
        <v>15</v>
      </c>
      <c r="S10" s="8" t="s">
        <v>14</v>
      </c>
      <c r="T10" s="8" t="s">
        <v>14</v>
      </c>
      <c r="U10" s="9" t="s">
        <v>15</v>
      </c>
      <c r="V10" s="9" t="s">
        <v>15</v>
      </c>
      <c r="W10" s="9" t="s">
        <v>15</v>
      </c>
      <c r="X10" s="8" t="s">
        <v>14</v>
      </c>
      <c r="Y10" s="8" t="s">
        <v>14</v>
      </c>
      <c r="Z10" s="9" t="s">
        <v>15</v>
      </c>
      <c r="AA10" s="9" t="s">
        <v>15</v>
      </c>
      <c r="AB10" s="8" t="s">
        <v>14</v>
      </c>
      <c r="AC10" s="8" t="s">
        <v>14</v>
      </c>
      <c r="AD10" s="8" t="s">
        <v>14</v>
      </c>
      <c r="AE10" s="10">
        <f>COUNTIF($C10:$AD10,$A$21)+COUNTIF($C10:$AD10,$A$22)</f>
        <v>14</v>
      </c>
      <c r="AF10" s="11">
        <f>COUNTIF($C10:$AD10,$A$21)*$G$21+COUNTIF($C10:$AD10,$A$22)*$G$22</f>
        <v>168</v>
      </c>
      <c r="AG10" s="12">
        <f>AF10/4</f>
        <v>42</v>
      </c>
    </row>
    <row r="11" spans="1:33" x14ac:dyDescent="0.25">
      <c r="A11" s="7" t="s">
        <v>19</v>
      </c>
      <c r="B11" s="7" t="s">
        <v>18</v>
      </c>
      <c r="C11" s="9" t="s">
        <v>15</v>
      </c>
      <c r="D11" s="9" t="s">
        <v>15</v>
      </c>
      <c r="E11" s="8" t="s">
        <v>14</v>
      </c>
      <c r="F11" s="8" t="s">
        <v>14</v>
      </c>
      <c r="G11" s="9" t="s">
        <v>15</v>
      </c>
      <c r="H11" s="9" t="s">
        <v>15</v>
      </c>
      <c r="I11" s="9" t="s">
        <v>15</v>
      </c>
      <c r="J11" s="8" t="s">
        <v>14</v>
      </c>
      <c r="K11" s="8" t="s">
        <v>14</v>
      </c>
      <c r="L11" s="9" t="s">
        <v>15</v>
      </c>
      <c r="M11" s="9" t="s">
        <v>15</v>
      </c>
      <c r="N11" s="8" t="s">
        <v>14</v>
      </c>
      <c r="O11" s="8" t="s">
        <v>14</v>
      </c>
      <c r="P11" s="8" t="s">
        <v>14</v>
      </c>
      <c r="Q11" s="9" t="s">
        <v>15</v>
      </c>
      <c r="R11" s="9" t="s">
        <v>15</v>
      </c>
      <c r="S11" s="8" t="s">
        <v>14</v>
      </c>
      <c r="T11" s="8" t="s">
        <v>14</v>
      </c>
      <c r="U11" s="9" t="s">
        <v>15</v>
      </c>
      <c r="V11" s="9" t="s">
        <v>15</v>
      </c>
      <c r="W11" s="9" t="s">
        <v>15</v>
      </c>
      <c r="X11" s="8" t="s">
        <v>14</v>
      </c>
      <c r="Y11" s="8" t="s">
        <v>14</v>
      </c>
      <c r="Z11" s="9" t="s">
        <v>15</v>
      </c>
      <c r="AA11" s="9" t="s">
        <v>15</v>
      </c>
      <c r="AB11" s="8" t="s">
        <v>14</v>
      </c>
      <c r="AC11" s="8" t="s">
        <v>14</v>
      </c>
      <c r="AD11" s="8" t="s">
        <v>14</v>
      </c>
      <c r="AE11" s="10">
        <f>COUNTIF($C11:$AD11,$A$21)+COUNTIF($C11:$AD11,$A$22)</f>
        <v>14</v>
      </c>
      <c r="AF11" s="11">
        <f>COUNTIF($C11:$AD11,$A$21)*$G$21+COUNTIF($C11:$AD11,$A$22)*$G$22</f>
        <v>168</v>
      </c>
      <c r="AG11" s="12">
        <f>AF11/4</f>
        <v>42</v>
      </c>
    </row>
    <row r="12" spans="1:33" x14ac:dyDescent="0.25">
      <c r="A12" s="7" t="s">
        <v>20</v>
      </c>
      <c r="B12" s="7" t="s">
        <v>21</v>
      </c>
      <c r="C12" s="13" t="s">
        <v>22</v>
      </c>
      <c r="D12" s="13" t="s">
        <v>22</v>
      </c>
      <c r="E12" s="9" t="s">
        <v>15</v>
      </c>
      <c r="F12" s="9" t="s">
        <v>15</v>
      </c>
      <c r="G12" s="13" t="s">
        <v>22</v>
      </c>
      <c r="H12" s="13" t="s">
        <v>22</v>
      </c>
      <c r="I12" s="13" t="s">
        <v>22</v>
      </c>
      <c r="J12" s="9" t="s">
        <v>15</v>
      </c>
      <c r="K12" s="9" t="s">
        <v>15</v>
      </c>
      <c r="L12" s="13" t="s">
        <v>22</v>
      </c>
      <c r="M12" s="13" t="s">
        <v>22</v>
      </c>
      <c r="N12" s="9" t="s">
        <v>15</v>
      </c>
      <c r="O12" s="9" t="s">
        <v>15</v>
      </c>
      <c r="P12" s="9" t="s">
        <v>15</v>
      </c>
      <c r="Q12" s="13" t="s">
        <v>22</v>
      </c>
      <c r="R12" s="13" t="s">
        <v>22</v>
      </c>
      <c r="S12" s="9" t="s">
        <v>15</v>
      </c>
      <c r="T12" s="9" t="s">
        <v>15</v>
      </c>
      <c r="U12" s="13" t="s">
        <v>22</v>
      </c>
      <c r="V12" s="13" t="s">
        <v>22</v>
      </c>
      <c r="W12" s="13" t="s">
        <v>22</v>
      </c>
      <c r="X12" s="9" t="s">
        <v>15</v>
      </c>
      <c r="Y12" s="9" t="s">
        <v>15</v>
      </c>
      <c r="Z12" s="13" t="s">
        <v>22</v>
      </c>
      <c r="AA12" s="13" t="s">
        <v>22</v>
      </c>
      <c r="AB12" s="9" t="s">
        <v>15</v>
      </c>
      <c r="AC12" s="9" t="s">
        <v>15</v>
      </c>
      <c r="AD12" s="9" t="s">
        <v>15</v>
      </c>
      <c r="AE12" s="10">
        <f>COUNTIF($C12:$AD12,$A$21)+COUNTIF($C12:$AD12,$A$22)</f>
        <v>14</v>
      </c>
      <c r="AF12" s="11">
        <f>COUNTIF($C12:$AD12,$A$21)*$G$21+COUNTIF($C12:$AD12,$A$22)*$G$22</f>
        <v>168</v>
      </c>
      <c r="AG12" s="12">
        <f>AF12/4</f>
        <v>42</v>
      </c>
    </row>
    <row r="13" spans="1:33" x14ac:dyDescent="0.25">
      <c r="A13" s="7" t="s">
        <v>23</v>
      </c>
      <c r="B13" s="7" t="s">
        <v>21</v>
      </c>
      <c r="C13" s="13" t="s">
        <v>22</v>
      </c>
      <c r="D13" s="13" t="s">
        <v>22</v>
      </c>
      <c r="E13" s="9" t="s">
        <v>15</v>
      </c>
      <c r="F13" s="9" t="s">
        <v>15</v>
      </c>
      <c r="G13" s="13" t="s">
        <v>22</v>
      </c>
      <c r="H13" s="13" t="s">
        <v>22</v>
      </c>
      <c r="I13" s="13" t="s">
        <v>22</v>
      </c>
      <c r="J13" s="9" t="s">
        <v>15</v>
      </c>
      <c r="K13" s="9" t="s">
        <v>15</v>
      </c>
      <c r="L13" s="13" t="s">
        <v>22</v>
      </c>
      <c r="M13" s="13" t="s">
        <v>22</v>
      </c>
      <c r="N13" s="9" t="s">
        <v>15</v>
      </c>
      <c r="O13" s="9" t="s">
        <v>15</v>
      </c>
      <c r="P13" s="9" t="s">
        <v>15</v>
      </c>
      <c r="Q13" s="13" t="s">
        <v>22</v>
      </c>
      <c r="R13" s="13" t="s">
        <v>22</v>
      </c>
      <c r="S13" s="9" t="s">
        <v>15</v>
      </c>
      <c r="T13" s="9" t="s">
        <v>15</v>
      </c>
      <c r="U13" s="13" t="s">
        <v>22</v>
      </c>
      <c r="V13" s="13" t="s">
        <v>22</v>
      </c>
      <c r="W13" s="13" t="s">
        <v>22</v>
      </c>
      <c r="X13" s="9" t="s">
        <v>15</v>
      </c>
      <c r="Y13" s="9" t="s">
        <v>15</v>
      </c>
      <c r="Z13" s="13" t="s">
        <v>22</v>
      </c>
      <c r="AA13" s="13" t="s">
        <v>22</v>
      </c>
      <c r="AB13" s="9" t="s">
        <v>15</v>
      </c>
      <c r="AC13" s="9" t="s">
        <v>15</v>
      </c>
      <c r="AD13" s="9" t="s">
        <v>15</v>
      </c>
      <c r="AE13" s="10">
        <f>COUNTIF($C13:$AD13,$A$21)+COUNTIF($C13:$AD13,$A$22)</f>
        <v>14</v>
      </c>
      <c r="AF13" s="11">
        <f>COUNTIF($C13:$AD13,$A$21)*$G$21+COUNTIF($C13:$AD13,$A$22)*$G$22</f>
        <v>168</v>
      </c>
      <c r="AG13" s="12">
        <f>AF13/4</f>
        <v>42</v>
      </c>
    </row>
    <row r="14" spans="1:33" x14ac:dyDescent="0.25">
      <c r="A14" s="7" t="s">
        <v>24</v>
      </c>
      <c r="B14" s="7" t="s">
        <v>25</v>
      </c>
      <c r="C14" s="9" t="s">
        <v>15</v>
      </c>
      <c r="D14" s="9" t="s">
        <v>15</v>
      </c>
      <c r="E14" s="13" t="s">
        <v>22</v>
      </c>
      <c r="F14" s="13" t="s">
        <v>22</v>
      </c>
      <c r="G14" s="9" t="s">
        <v>15</v>
      </c>
      <c r="H14" s="9" t="s">
        <v>15</v>
      </c>
      <c r="I14" s="9" t="s">
        <v>15</v>
      </c>
      <c r="J14" s="13" t="s">
        <v>22</v>
      </c>
      <c r="K14" s="13" t="s">
        <v>22</v>
      </c>
      <c r="L14" s="9" t="s">
        <v>15</v>
      </c>
      <c r="M14" s="9" t="s">
        <v>15</v>
      </c>
      <c r="N14" s="13" t="s">
        <v>22</v>
      </c>
      <c r="O14" s="13" t="s">
        <v>22</v>
      </c>
      <c r="P14" s="13" t="s">
        <v>22</v>
      </c>
      <c r="Q14" s="9" t="s">
        <v>15</v>
      </c>
      <c r="R14" s="9" t="s">
        <v>15</v>
      </c>
      <c r="S14" s="13" t="s">
        <v>22</v>
      </c>
      <c r="T14" s="13" t="s">
        <v>22</v>
      </c>
      <c r="U14" s="9" t="s">
        <v>15</v>
      </c>
      <c r="V14" s="9" t="s">
        <v>15</v>
      </c>
      <c r="W14" s="9" t="s">
        <v>15</v>
      </c>
      <c r="X14" s="13" t="s">
        <v>22</v>
      </c>
      <c r="Y14" s="13" t="s">
        <v>22</v>
      </c>
      <c r="Z14" s="9" t="s">
        <v>15</v>
      </c>
      <c r="AA14" s="9" t="s">
        <v>15</v>
      </c>
      <c r="AB14" s="13" t="s">
        <v>22</v>
      </c>
      <c r="AC14" s="13" t="s">
        <v>22</v>
      </c>
      <c r="AD14" s="13" t="s">
        <v>22</v>
      </c>
      <c r="AE14" s="10">
        <f>COUNTIF($C14:$AD14,$A$21)+COUNTIF($C14:$AD14,$A$22)</f>
        <v>14</v>
      </c>
      <c r="AF14" s="11">
        <f>COUNTIF($C14:$AD14,$A$21)*$G$21+COUNTIF($C14:$AD14,$A$22)*$G$22</f>
        <v>168</v>
      </c>
      <c r="AG14" s="12">
        <f>AF14/4</f>
        <v>42</v>
      </c>
    </row>
    <row r="15" spans="1:33" x14ac:dyDescent="0.25">
      <c r="A15" s="7" t="s">
        <v>26</v>
      </c>
      <c r="B15" s="7" t="s">
        <v>25</v>
      </c>
      <c r="C15" s="9" t="s">
        <v>15</v>
      </c>
      <c r="D15" s="9" t="s">
        <v>15</v>
      </c>
      <c r="E15" s="13" t="s">
        <v>22</v>
      </c>
      <c r="F15" s="13" t="s">
        <v>22</v>
      </c>
      <c r="G15" s="9" t="s">
        <v>15</v>
      </c>
      <c r="H15" s="9" t="s">
        <v>15</v>
      </c>
      <c r="I15" s="9" t="s">
        <v>15</v>
      </c>
      <c r="J15" s="13" t="s">
        <v>22</v>
      </c>
      <c r="K15" s="13" t="s">
        <v>22</v>
      </c>
      <c r="L15" s="9" t="s">
        <v>15</v>
      </c>
      <c r="M15" s="9" t="s">
        <v>15</v>
      </c>
      <c r="N15" s="13" t="s">
        <v>22</v>
      </c>
      <c r="O15" s="13" t="s">
        <v>22</v>
      </c>
      <c r="P15" s="13" t="s">
        <v>22</v>
      </c>
      <c r="Q15" s="9" t="s">
        <v>15</v>
      </c>
      <c r="R15" s="9" t="s">
        <v>15</v>
      </c>
      <c r="S15" s="13" t="s">
        <v>22</v>
      </c>
      <c r="T15" s="13" t="s">
        <v>22</v>
      </c>
      <c r="U15" s="9" t="s">
        <v>15</v>
      </c>
      <c r="V15" s="9" t="s">
        <v>15</v>
      </c>
      <c r="W15" s="9" t="s">
        <v>15</v>
      </c>
      <c r="X15" s="13" t="s">
        <v>22</v>
      </c>
      <c r="Y15" s="13" t="s">
        <v>22</v>
      </c>
      <c r="Z15" s="9" t="s">
        <v>15</v>
      </c>
      <c r="AA15" s="9" t="s">
        <v>15</v>
      </c>
      <c r="AB15" s="13" t="s">
        <v>22</v>
      </c>
      <c r="AC15" s="13" t="s">
        <v>22</v>
      </c>
      <c r="AD15" s="13" t="s">
        <v>22</v>
      </c>
      <c r="AE15" s="10">
        <f>COUNTIF($C15:$AD15,$A$21)+COUNTIF($C15:$AD15,$A$22)</f>
        <v>14</v>
      </c>
      <c r="AF15" s="11">
        <f>COUNTIF($C15:$AD15,$A$21)*$G$21+COUNTIF($C15:$AD15,$A$22)*$G$22</f>
        <v>168</v>
      </c>
      <c r="AG15" s="12">
        <f>AF15/4</f>
        <v>42</v>
      </c>
    </row>
    <row r="16" spans="1:30" x14ac:dyDescent="0.25">
      <c r="A16" s="14" t="s">
        <v>27</v>
      </c>
      <c r="B16" s="14"/>
      <c r="C16" s="10">
        <f>COUNTIF(C$8:C$15,"D")</f>
        <v>2</v>
      </c>
      <c r="D16" s="10">
        <f>COUNTIF(D$8:D$15,"D")</f>
        <v>2</v>
      </c>
      <c r="E16" s="10">
        <f>COUNTIF(E$8:E$15,"D")</f>
        <v>2</v>
      </c>
      <c r="F16" s="10">
        <f>COUNTIF(F$8:F$15,"D")</f>
        <v>2</v>
      </c>
      <c r="G16" s="10">
        <f>COUNTIF(G$8:G$15,"D")</f>
        <v>2</v>
      </c>
      <c r="H16" s="10">
        <f>COUNTIF(H$8:H$15,"D")</f>
        <v>2</v>
      </c>
      <c r="I16" s="10">
        <f>COUNTIF(I$8:I$15,"D")</f>
        <v>2</v>
      </c>
      <c r="J16" s="10">
        <f>COUNTIF(J$8:J$15,"D")</f>
        <v>2</v>
      </c>
      <c r="K16" s="10">
        <f>COUNTIF(K$8:K$15,"D")</f>
        <v>2</v>
      </c>
      <c r="L16" s="10">
        <f>COUNTIF(L$8:L$15,"D")</f>
        <v>2</v>
      </c>
      <c r="M16" s="10">
        <f>COUNTIF(M$8:M$15,"D")</f>
        <v>2</v>
      </c>
      <c r="N16" s="10">
        <f>COUNTIF(N$8:N$15,"D")</f>
        <v>2</v>
      </c>
      <c r="O16" s="10">
        <f>COUNTIF(O$8:O$15,"D")</f>
        <v>2</v>
      </c>
      <c r="P16" s="10">
        <f>COUNTIF(P$8:P$15,"D")</f>
        <v>2</v>
      </c>
      <c r="Q16" s="10">
        <f>COUNTIF(Q$8:Q$15,"D")</f>
        <v>2</v>
      </c>
      <c r="R16" s="10">
        <f>COUNTIF(R$8:R$15,"D")</f>
        <v>2</v>
      </c>
      <c r="S16" s="10">
        <f>COUNTIF(S$8:S$15,"D")</f>
        <v>2</v>
      </c>
      <c r="T16" s="10">
        <f>COUNTIF(T$8:T$15,"D")</f>
        <v>2</v>
      </c>
      <c r="U16" s="10">
        <f>COUNTIF(U$8:U$15,"D")</f>
        <v>2</v>
      </c>
      <c r="V16" s="10">
        <f>COUNTIF(V$8:V$15,"D")</f>
        <v>2</v>
      </c>
      <c r="W16" s="10">
        <f>COUNTIF(W$8:W$15,"D")</f>
        <v>2</v>
      </c>
      <c r="X16" s="10">
        <f>COUNTIF(X$8:X$15,"D")</f>
        <v>2</v>
      </c>
      <c r="Y16" s="10">
        <f>COUNTIF(Y$8:Y$15,"D")</f>
        <v>2</v>
      </c>
      <c r="Z16" s="10">
        <f>COUNTIF(Z$8:Z$15,"D")</f>
        <v>2</v>
      </c>
      <c r="AA16" s="10">
        <f>COUNTIF(AA$8:AA$15,"D")</f>
        <v>2</v>
      </c>
      <c r="AB16" s="10">
        <f>COUNTIF(AB$8:AB$15,"D")</f>
        <v>2</v>
      </c>
      <c r="AC16" s="10">
        <f>COUNTIF(AC$8:AC$15,"D")</f>
        <v>2</v>
      </c>
      <c r="AD16" s="10">
        <f>COUNTIF(AD$8:AD$15,"D")</f>
        <v>2</v>
      </c>
    </row>
    <row r="17" spans="1:30" x14ac:dyDescent="0.25">
      <c r="A17" s="14" t="s">
        <v>28</v>
      </c>
      <c r="B17" s="14"/>
      <c r="C17" s="10">
        <f>COUNTIF(C$8:C$15,"N")</f>
        <v>2</v>
      </c>
      <c r="D17" s="10">
        <f>COUNTIF(D$8:D$15,"N")</f>
        <v>2</v>
      </c>
      <c r="E17" s="10">
        <f>COUNTIF(E$8:E$15,"N")</f>
        <v>2</v>
      </c>
      <c r="F17" s="10">
        <f>COUNTIF(F$8:F$15,"N")</f>
        <v>2</v>
      </c>
      <c r="G17" s="10">
        <f>COUNTIF(G$8:G$15,"N")</f>
        <v>2</v>
      </c>
      <c r="H17" s="10">
        <f>COUNTIF(H$8:H$15,"N")</f>
        <v>2</v>
      </c>
      <c r="I17" s="10">
        <f>COUNTIF(I$8:I$15,"N")</f>
        <v>2</v>
      </c>
      <c r="J17" s="10">
        <f>COUNTIF(J$8:J$15,"N")</f>
        <v>2</v>
      </c>
      <c r="K17" s="10">
        <f>COUNTIF(K$8:K$15,"N")</f>
        <v>2</v>
      </c>
      <c r="L17" s="10">
        <f>COUNTIF(L$8:L$15,"N")</f>
        <v>2</v>
      </c>
      <c r="M17" s="10">
        <f>COUNTIF(M$8:M$15,"N")</f>
        <v>2</v>
      </c>
      <c r="N17" s="10">
        <f>COUNTIF(N$8:N$15,"N")</f>
        <v>2</v>
      </c>
      <c r="O17" s="10">
        <f>COUNTIF(O$8:O$15,"N")</f>
        <v>2</v>
      </c>
      <c r="P17" s="10">
        <f>COUNTIF(P$8:P$15,"N")</f>
        <v>2</v>
      </c>
      <c r="Q17" s="10">
        <f>COUNTIF(Q$8:Q$15,"N")</f>
        <v>2</v>
      </c>
      <c r="R17" s="10">
        <f>COUNTIF(R$8:R$15,"N")</f>
        <v>2</v>
      </c>
      <c r="S17" s="10">
        <f>COUNTIF(S$8:S$15,"N")</f>
        <v>2</v>
      </c>
      <c r="T17" s="10">
        <f>COUNTIF(T$8:T$15,"N")</f>
        <v>2</v>
      </c>
      <c r="U17" s="10">
        <f>COUNTIF(U$8:U$15,"N")</f>
        <v>2</v>
      </c>
      <c r="V17" s="10">
        <f>COUNTIF(V$8:V$15,"N")</f>
        <v>2</v>
      </c>
      <c r="W17" s="10">
        <f>COUNTIF(W$8:W$15,"N")</f>
        <v>2</v>
      </c>
      <c r="X17" s="10">
        <f>COUNTIF(X$8:X$15,"N")</f>
        <v>2</v>
      </c>
      <c r="Y17" s="10">
        <f>COUNTIF(Y$8:Y$15,"N")</f>
        <v>2</v>
      </c>
      <c r="Z17" s="10">
        <f>COUNTIF(Z$8:Z$15,"N")</f>
        <v>2</v>
      </c>
      <c r="AA17" s="10">
        <f>COUNTIF(AA$8:AA$15,"N")</f>
        <v>2</v>
      </c>
      <c r="AB17" s="10">
        <f>COUNTIF(AB$8:AB$15,"N")</f>
        <v>2</v>
      </c>
      <c r="AC17" s="10">
        <f>COUNTIF(AC$8:AC$15,"N")</f>
        <v>2</v>
      </c>
      <c r="AD17" s="10">
        <f>COUNTIF(AD$8:AD$15,"N")</f>
        <v>2</v>
      </c>
    </row>
    <row r="20" spans="1:8" x14ac:dyDescent="0.25">
      <c r="A20" s="5" t="s">
        <v>29</v>
      </c>
      <c r="B20" s="5" t="s">
        <v>30</v>
      </c>
      <c r="C20" s="5" t="s">
        <v>31</v>
      </c>
      <c r="D20" s="5"/>
      <c r="E20" s="5" t="s">
        <v>32</v>
      </c>
      <c r="F20" s="5"/>
      <c r="G20" s="5" t="s">
        <v>10</v>
      </c>
      <c r="H20" s="5"/>
    </row>
    <row r="21" spans="1:8" x14ac:dyDescent="0.25">
      <c r="A21" s="15" t="s">
        <v>14</v>
      </c>
      <c r="B21" s="7" t="s">
        <v>33</v>
      </c>
      <c r="C21" s="16">
        <v>0.2916666666666667</v>
      </c>
      <c r="D21" s="16"/>
      <c r="E21" s="16">
        <v>0.7916666666666666</v>
      </c>
      <c r="F21" s="16"/>
      <c r="G21" s="11">
        <f>(E21-C21+IF(E21&lt;C21,1,0))*24</f>
        <v>12</v>
      </c>
      <c r="H21" s="11"/>
    </row>
    <row r="22" spans="1:8" x14ac:dyDescent="0.25">
      <c r="A22" s="17" t="s">
        <v>22</v>
      </c>
      <c r="B22" s="7" t="s">
        <v>34</v>
      </c>
      <c r="C22" s="16">
        <v>0.7916666666666666</v>
      </c>
      <c r="D22" s="16"/>
      <c r="E22" s="16">
        <v>0.2916666666666667</v>
      </c>
      <c r="F22" s="16"/>
      <c r="G22" s="11">
        <f>(E22-C22+IF(E22&lt;C22,1,0))*24</f>
        <v>12</v>
      </c>
      <c r="H22" s="11"/>
    </row>
    <row r="23" spans="1:8" x14ac:dyDescent="0.25">
      <c r="A23" s="10" t="s">
        <v>15</v>
      </c>
      <c r="B23" s="7" t="s">
        <v>35</v>
      </c>
      <c r="C23" s="18"/>
      <c r="D23" s="18"/>
      <c r="E23" s="18"/>
      <c r="F23" s="18"/>
      <c r="G23" s="18"/>
      <c r="H23" s="18"/>
    </row>
    <row r="24" spans="1:8" x14ac:dyDescent="0.25">
      <c r="A24" s="10" t="s">
        <v>36</v>
      </c>
      <c r="B24" s="7" t="s">
        <v>37</v>
      </c>
      <c r="C24" s="18"/>
      <c r="D24" s="18"/>
      <c r="E24" s="18"/>
      <c r="F24" s="18"/>
      <c r="G24" s="18"/>
      <c r="H24" s="18"/>
    </row>
    <row r="25" spans="1:12" x14ac:dyDescent="0.25">
      <c r="A25" s="19" t="s">
        <v>38</v>
      </c>
      <c r="B25" s="19"/>
      <c r="C25" s="19"/>
      <c r="D25" s="19"/>
      <c r="E25" s="19"/>
      <c r="F25" s="19"/>
      <c r="G25" s="19"/>
      <c r="H25" s="19"/>
      <c r="I25" s="19"/>
      <c r="J25" s="19"/>
      <c r="K25" s="19"/>
      <c r="L25" s="19"/>
    </row>
    <row r="27" ht="30" customHeight="1" spans="1:33" x14ac:dyDescent="0.25">
      <c r="A27" s="20" t="s">
        <v>39</v>
      </c>
      <c r="B27" s="20"/>
      <c r="C27" s="20"/>
      <c r="D27" s="20"/>
      <c r="E27" s="20"/>
      <c r="F27" s="20"/>
      <c r="G27" s="2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row>
    <row r="29" ht="30" customHeight="1" spans="1:33" x14ac:dyDescent="0.25">
      <c r="A29" s="21" t="s">
        <v>40</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row>
  </sheetData>
  <mergeCells count="31">
    <mergeCell ref="A1:AG1"/>
    <mergeCell ref="A2:AG2"/>
    <mergeCell ref="C5:I5"/>
    <mergeCell ref="J5:P5"/>
    <mergeCell ref="Q5:W5"/>
    <mergeCell ref="X5:AD5"/>
    <mergeCell ref="A6:A7"/>
    <mergeCell ref="B6:B7"/>
    <mergeCell ref="AE6:AE7"/>
    <mergeCell ref="AF6:AF7"/>
    <mergeCell ref="AG6:AG7"/>
    <mergeCell ref="A16:B16"/>
    <mergeCell ref="A17:B17"/>
    <mergeCell ref="C20:D20"/>
    <mergeCell ref="E20:F20"/>
    <mergeCell ref="G20:H20"/>
    <mergeCell ref="C21:D21"/>
    <mergeCell ref="E21:F21"/>
    <mergeCell ref="G21:H21"/>
    <mergeCell ref="C22:D22"/>
    <mergeCell ref="E22:F22"/>
    <mergeCell ref="G22:H22"/>
    <mergeCell ref="C23:D23"/>
    <mergeCell ref="E23:F23"/>
    <mergeCell ref="G23:H23"/>
    <mergeCell ref="C24:D24"/>
    <mergeCell ref="E24:F24"/>
    <mergeCell ref="G24:H24"/>
    <mergeCell ref="A25:L25"/>
    <mergeCell ref="A27:AG27"/>
    <mergeCell ref="A29:AG29"/>
  </mergeCells>
  <conditionalFormatting sqref="C16:AD16">
    <cfRule type="cellIs" dxfId="0" priority="1" operator="lessThan">
      <formula>2</formula>
    </cfRule>
  </conditionalFormatting>
  <conditionalFormatting sqref="C17:AD17">
    <cfRule type="cellIs" dxfId="1" priority="2" operator="lessThan">
      <formula>2</formula>
    </cfRule>
  </conditionalFormatting>
  <hyperlinks>
    <hyperlink ref="A29" r:id="rId1"/>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2-2-3 Pitman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InShift</dc:creator>
  <dc:title/>
  <dc:subject/>
  <dc:description/>
  <cp:keywords/>
  <cp:category/>
  <cp:lastModifiedBy>Unknown</cp:lastModifiedBy>
  <dcterms:created xsi:type="dcterms:W3CDTF">2026-09-23T16:29:19Z</dcterms:created>
  <dcterms:modified xsi:type="dcterms:W3CDTF">2026-09-23T16:29:19Z</dcterms:modified>
</cp:coreProperties>
</file>