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on 4 off" state="visible" r:id="rId4"/>
  </sheets>
  <calcPr calcId="171027" fullCalcOnLoad="1"/>
</workbook>
</file>

<file path=xl/sharedStrings.xml><?xml version="1.0" encoding="utf-8"?>
<sst xmlns="http://schemas.openxmlformats.org/spreadsheetml/2006/main" count="298" uniqueCount="37">
  <si>
    <t>4 on 4 off rota template</t>
  </si>
  <si>
    <t>Four teams on a 16-day cycle: four days, four off, four nights, four off. Change the date in the yellow cell and the header follows. D day, N night, O off.</t>
  </si>
  <si>
    <t>Week 1 starts on</t>
  </si>
  <si>
    <t>Staff</t>
  </si>
  <si>
    <t>Team</t>
  </si>
  <si>
    <t>Shifts</t>
  </si>
  <si>
    <t>Hours</t>
  </si>
  <si>
    <t>Avg h/week</t>
  </si>
  <si>
    <t>Aaron Lewis</t>
  </si>
  <si>
    <t>Team A</t>
  </si>
  <si>
    <t>D</t>
  </si>
  <si>
    <t>O</t>
  </si>
  <si>
    <t>N</t>
  </si>
  <si>
    <t>Nadia Begum</t>
  </si>
  <si>
    <t>Callum Reid</t>
  </si>
  <si>
    <t>Team B</t>
  </si>
  <si>
    <t>Jade Thornton</t>
  </si>
  <si>
    <t>Omar Farouk</t>
  </si>
  <si>
    <t>Team C</t>
  </si>
  <si>
    <t>Lauren Kelly</t>
  </si>
  <si>
    <t>Tyler Brooks</t>
  </si>
  <si>
    <t>Team D</t>
  </si>
  <si>
    <t>Mei Lin</t>
  </si>
  <si>
    <t>On days</t>
  </si>
  <si>
    <t>On nights</t>
  </si>
  <si>
    <t>Code</t>
  </si>
  <si>
    <t>Shift</t>
  </si>
  <si>
    <t>Start</t>
  </si>
  <si>
    <t>Finish</t>
  </si>
  <si>
    <t>Day shift</t>
  </si>
  <si>
    <t>Night shift</t>
  </si>
  <si>
    <t>Off</t>
  </si>
  <si>
    <t>AL</t>
  </si>
  <si>
    <t>Annual leave</t>
  </si>
  <si>
    <t>Change a start or a finish here and every Hours cell above follows. Yellow cells are the ones to edit.</t>
  </si>
  <si>
    <t>Sample: 32 days, two full cycles, so every team has the same 16 shifts and the same 192 hours. Avg h/week is 42 on 12-hour shifts; the calculator on the site shows the same cycle for any month.</t>
  </si>
  <si>
    <t>InShift keeps 4 on 4 off rolling for every team and counts the nights and the hours for pay: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</si>
</sst>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dd/mm"/>
    <numFmt numFmtId="166" formatCode="0.0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6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ta-software/?utm_source=xlsx&amp;utm_medium=template&amp;utm_campaign=4-on-4-off-r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4" width="5.8" customWidth="1"/>
    <col min="35" max="36" width="8" customWidth="1"/>
    <col min="37" max="37" width="10" customWidth="1"/>
  </cols>
  <sheetData>
    <row r="1" ht="24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32" customHeight="1" spans="1:3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2" x14ac:dyDescent="0.25">
      <c r="A3" s="3" t="s">
        <v>2</v>
      </c>
      <c r="B3" s="4">
        <v>46293</v>
      </c>
    </row>
    <row r="5" spans="1:37" x14ac:dyDescent="0.25">
      <c r="A5" s="5" t="s">
        <v>3</v>
      </c>
      <c r="B5" s="5" t="s">
        <v>4</v>
      </c>
      <c r="C5" s="5" t="str">
        <f>CHOOSE(WEEKDAY(C6),"Sun","Mon","Tue","Wed","Thu","Fri","Sat")</f>
        <v>Mon</v>
      </c>
      <c r="D5" s="5" t="str">
        <f>CHOOSE(WEEKDAY(D6),"Sun","Mon","Tue","Wed","Thu","Fri","Sat")</f>
        <v>Tue</v>
      </c>
      <c r="E5" s="5" t="str">
        <f>CHOOSE(WEEKDAY(E6),"Sun","Mon","Tue","Wed","Thu","Fri","Sat")</f>
        <v>Wed</v>
      </c>
      <c r="F5" s="5" t="str">
        <f>CHOOSE(WEEKDAY(F6),"Sun","Mon","Tue","Wed","Thu","Fri","Sat")</f>
        <v>Thu</v>
      </c>
      <c r="G5" s="5" t="str">
        <f>CHOOSE(WEEKDAY(G6),"Sun","Mon","Tue","Wed","Thu","Fri","Sat")</f>
        <v>Fri</v>
      </c>
      <c r="H5" s="5" t="str">
        <f>CHOOSE(WEEKDAY(H6),"Sun","Mon","Tue","Wed","Thu","Fri","Sat")</f>
        <v>Sat</v>
      </c>
      <c r="I5" s="5" t="str">
        <f>CHOOSE(WEEKDAY(I6),"Sun","Mon","Tue","Wed","Thu","Fri","Sat")</f>
        <v>Sun</v>
      </c>
      <c r="J5" s="5" t="str">
        <f>CHOOSE(WEEKDAY(J6),"Sun","Mon","Tue","Wed","Thu","Fri","Sat")</f>
        <v>Mon</v>
      </c>
      <c r="K5" s="5" t="str">
        <f>CHOOSE(WEEKDAY(K6),"Sun","Mon","Tue","Wed","Thu","Fri","Sat")</f>
        <v>Tue</v>
      </c>
      <c r="L5" s="5" t="str">
        <f>CHOOSE(WEEKDAY(L6),"Sun","Mon","Tue","Wed","Thu","Fri","Sat")</f>
        <v>Wed</v>
      </c>
      <c r="M5" s="5" t="str">
        <f>CHOOSE(WEEKDAY(M6),"Sun","Mon","Tue","Wed","Thu","Fri","Sat")</f>
        <v>Thu</v>
      </c>
      <c r="N5" s="5" t="str">
        <f>CHOOSE(WEEKDAY(N6),"Sun","Mon","Tue","Wed","Thu","Fri","Sat")</f>
        <v>Fri</v>
      </c>
      <c r="O5" s="5" t="str">
        <f>CHOOSE(WEEKDAY(O6),"Sun","Mon","Tue","Wed","Thu","Fri","Sat")</f>
        <v>Sat</v>
      </c>
      <c r="P5" s="5" t="str">
        <f>CHOOSE(WEEKDAY(P6),"Sun","Mon","Tue","Wed","Thu","Fri","Sat")</f>
        <v>Sun</v>
      </c>
      <c r="Q5" s="5" t="str">
        <f>CHOOSE(WEEKDAY(Q6),"Sun","Mon","Tue","Wed","Thu","Fri","Sat")</f>
        <v>Mon</v>
      </c>
      <c r="R5" s="5" t="str">
        <f>CHOOSE(WEEKDAY(R6),"Sun","Mon","Tue","Wed","Thu","Fri","Sat")</f>
        <v>Tue</v>
      </c>
      <c r="S5" s="5" t="str">
        <f>CHOOSE(WEEKDAY(S6),"Sun","Mon","Tue","Wed","Thu","Fri","Sat")</f>
        <v>Wed</v>
      </c>
      <c r="T5" s="5" t="str">
        <f>CHOOSE(WEEKDAY(T6),"Sun","Mon","Tue","Wed","Thu","Fri","Sat")</f>
        <v>Thu</v>
      </c>
      <c r="U5" s="5" t="str">
        <f>CHOOSE(WEEKDAY(U6),"Sun","Mon","Tue","Wed","Thu","Fri","Sat")</f>
        <v>Fri</v>
      </c>
      <c r="V5" s="5" t="str">
        <f>CHOOSE(WEEKDAY(V6),"Sun","Mon","Tue","Wed","Thu","Fri","Sat")</f>
        <v>Sat</v>
      </c>
      <c r="W5" s="5" t="str">
        <f>CHOOSE(WEEKDAY(W6),"Sun","Mon","Tue","Wed","Thu","Fri","Sat")</f>
        <v>Sun</v>
      </c>
      <c r="X5" s="5" t="str">
        <f>CHOOSE(WEEKDAY(X6),"Sun","Mon","Tue","Wed","Thu","Fri","Sat")</f>
        <v>Mon</v>
      </c>
      <c r="Y5" s="5" t="str">
        <f>CHOOSE(WEEKDAY(Y6),"Sun","Mon","Tue","Wed","Thu","Fri","Sat")</f>
        <v>Tue</v>
      </c>
      <c r="Z5" s="5" t="str">
        <f>CHOOSE(WEEKDAY(Z6),"Sun","Mon","Tue","Wed","Thu","Fri","Sat")</f>
        <v>Wed</v>
      </c>
      <c r="AA5" s="5" t="str">
        <f>CHOOSE(WEEKDAY(AA6),"Sun","Mon","Tue","Wed","Thu","Fri","Sat")</f>
        <v>Thu</v>
      </c>
      <c r="AB5" s="5" t="str">
        <f>CHOOSE(WEEKDAY(AB6),"Sun","Mon","Tue","Wed","Thu","Fri","Sat")</f>
        <v>Fri</v>
      </c>
      <c r="AC5" s="5" t="str">
        <f>CHOOSE(WEEKDAY(AC6),"Sun","Mon","Tue","Wed","Thu","Fri","Sat")</f>
        <v>Sat</v>
      </c>
      <c r="AD5" s="5" t="str">
        <f>CHOOSE(WEEKDAY(AD6),"Sun","Mon","Tue","Wed","Thu","Fri","Sat")</f>
        <v>Sun</v>
      </c>
      <c r="AE5" s="5" t="str">
        <f>CHOOSE(WEEKDAY(AE6),"Sun","Mon","Tue","Wed","Thu","Fri","Sat")</f>
        <v>Mon</v>
      </c>
      <c r="AF5" s="5" t="str">
        <f>CHOOSE(WEEKDAY(AF6),"Sun","Mon","Tue","Wed","Thu","Fri","Sat")</f>
        <v>Tue</v>
      </c>
      <c r="AG5" s="5" t="str">
        <f>CHOOSE(WEEKDAY(AG6),"Sun","Mon","Tue","Wed","Thu","Fri","Sat")</f>
        <v>Wed</v>
      </c>
      <c r="AH5" s="5" t="str">
        <f>CHOOSE(WEEKDAY(AH6),"Sun","Mon","Tue","Wed","Thu","Fri","Sat")</f>
        <v>Thu</v>
      </c>
      <c r="AI5" s="5" t="s">
        <v>5</v>
      </c>
      <c r="AJ5" s="5" t="s">
        <v>6</v>
      </c>
      <c r="AK5" s="5" t="s">
        <v>7</v>
      </c>
    </row>
    <row r="6" spans="1:37" x14ac:dyDescent="0.25">
      <c r="A6" s="5"/>
      <c r="B6" s="5"/>
      <c r="C6" s="6">
        <f>$B$3+0</f>
        <v>46293</v>
      </c>
      <c r="D6" s="6">
        <f>$B$3+1</f>
        <v>46294</v>
      </c>
      <c r="E6" s="6">
        <f>$B$3+2</f>
        <v>46295</v>
      </c>
      <c r="F6" s="6">
        <f>$B$3+3</f>
        <v>46296</v>
      </c>
      <c r="G6" s="6">
        <f>$B$3+4</f>
        <v>46297</v>
      </c>
      <c r="H6" s="6">
        <f>$B$3+5</f>
        <v>46298</v>
      </c>
      <c r="I6" s="6">
        <f>$B$3+6</f>
        <v>46299</v>
      </c>
      <c r="J6" s="6">
        <f>$B$3+7</f>
        <v>46300</v>
      </c>
      <c r="K6" s="6">
        <f>$B$3+8</f>
        <v>46301</v>
      </c>
      <c r="L6" s="6">
        <f>$B$3+9</f>
        <v>46302</v>
      </c>
      <c r="M6" s="6">
        <f>$B$3+10</f>
        <v>46303</v>
      </c>
      <c r="N6" s="6">
        <f>$B$3+11</f>
        <v>46304</v>
      </c>
      <c r="O6" s="6">
        <f>$B$3+12</f>
        <v>46305</v>
      </c>
      <c r="P6" s="6">
        <f>$B$3+13</f>
        <v>46306</v>
      </c>
      <c r="Q6" s="6">
        <f>$B$3+14</f>
        <v>46307</v>
      </c>
      <c r="R6" s="6">
        <f>$B$3+15</f>
        <v>46308</v>
      </c>
      <c r="S6" s="6">
        <f>$B$3+16</f>
        <v>46309</v>
      </c>
      <c r="T6" s="6">
        <f>$B$3+17</f>
        <v>46310</v>
      </c>
      <c r="U6" s="6">
        <f>$B$3+18</f>
        <v>46311</v>
      </c>
      <c r="V6" s="6">
        <f>$B$3+19</f>
        <v>46312</v>
      </c>
      <c r="W6" s="6">
        <f>$B$3+20</f>
        <v>46313</v>
      </c>
      <c r="X6" s="6">
        <f>$B$3+21</f>
        <v>46314</v>
      </c>
      <c r="Y6" s="6">
        <f>$B$3+22</f>
        <v>46315</v>
      </c>
      <c r="Z6" s="6">
        <f>$B$3+23</f>
        <v>46316</v>
      </c>
      <c r="AA6" s="6">
        <f>$B$3+24</f>
        <v>46317</v>
      </c>
      <c r="AB6" s="6">
        <f>$B$3+25</f>
        <v>46318</v>
      </c>
      <c r="AC6" s="6">
        <f>$B$3+26</f>
        <v>46319</v>
      </c>
      <c r="AD6" s="6">
        <f>$B$3+27</f>
        <v>46320</v>
      </c>
      <c r="AE6" s="6">
        <f>$B$3+28</f>
        <v>46321</v>
      </c>
      <c r="AF6" s="6">
        <f>$B$3+29</f>
        <v>46322</v>
      </c>
      <c r="AG6" s="6">
        <f>$B$3+30</f>
        <v>46323</v>
      </c>
      <c r="AH6" s="6">
        <f>$B$3+31</f>
        <v>46324</v>
      </c>
      <c r="AI6" s="5"/>
      <c r="AJ6" s="5"/>
      <c r="AK6" s="5"/>
    </row>
    <row r="7" spans="1:37" x14ac:dyDescent="0.25">
      <c r="A7" s="7" t="s">
        <v>8</v>
      </c>
      <c r="B7" s="7" t="s">
        <v>9</v>
      </c>
      <c r="C7" s="8" t="s">
        <v>10</v>
      </c>
      <c r="D7" s="8" t="s">
        <v>10</v>
      </c>
      <c r="E7" s="8" t="s">
        <v>10</v>
      </c>
      <c r="F7" s="8" t="s">
        <v>10</v>
      </c>
      <c r="G7" s="9" t="s">
        <v>11</v>
      </c>
      <c r="H7" s="9" t="s">
        <v>11</v>
      </c>
      <c r="I7" s="9" t="s">
        <v>11</v>
      </c>
      <c r="J7" s="9" t="s">
        <v>11</v>
      </c>
      <c r="K7" s="10" t="s">
        <v>12</v>
      </c>
      <c r="L7" s="10" t="s">
        <v>12</v>
      </c>
      <c r="M7" s="10" t="s">
        <v>12</v>
      </c>
      <c r="N7" s="10" t="s">
        <v>12</v>
      </c>
      <c r="O7" s="9" t="s">
        <v>11</v>
      </c>
      <c r="P7" s="9" t="s">
        <v>11</v>
      </c>
      <c r="Q7" s="9" t="s">
        <v>11</v>
      </c>
      <c r="R7" s="9" t="s">
        <v>11</v>
      </c>
      <c r="S7" s="8" t="s">
        <v>10</v>
      </c>
      <c r="T7" s="8" t="s">
        <v>10</v>
      </c>
      <c r="U7" s="8" t="s">
        <v>10</v>
      </c>
      <c r="V7" s="8" t="s">
        <v>10</v>
      </c>
      <c r="W7" s="9" t="s">
        <v>11</v>
      </c>
      <c r="X7" s="9" t="s">
        <v>11</v>
      </c>
      <c r="Y7" s="9" t="s">
        <v>11</v>
      </c>
      <c r="Z7" s="9" t="s">
        <v>11</v>
      </c>
      <c r="AA7" s="10" t="s">
        <v>12</v>
      </c>
      <c r="AB7" s="10" t="s">
        <v>12</v>
      </c>
      <c r="AC7" s="10" t="s">
        <v>12</v>
      </c>
      <c r="AD7" s="10" t="s">
        <v>12</v>
      </c>
      <c r="AE7" s="9" t="s">
        <v>11</v>
      </c>
      <c r="AF7" s="9" t="s">
        <v>11</v>
      </c>
      <c r="AG7" s="9" t="s">
        <v>11</v>
      </c>
      <c r="AH7" s="9" t="s">
        <v>11</v>
      </c>
      <c r="AI7" s="11">
        <f>COUNTIF($C7:$AH7,$A$20)+COUNTIF($C7:$AH7,$A$21)</f>
        <v>16</v>
      </c>
      <c r="AJ7" s="12">
        <f>COUNTIF($C7:$AH7,$A$20)*$G$20+COUNTIF($C7:$AH7,$A$21)*$G$21</f>
        <v>192</v>
      </c>
      <c r="AK7" s="13">
        <f>AJ7/4.571428571428571</f>
        <v>42</v>
      </c>
    </row>
    <row r="8" spans="1:37" x14ac:dyDescent="0.25">
      <c r="A8" s="7" t="s">
        <v>13</v>
      </c>
      <c r="B8" s="7" t="s">
        <v>9</v>
      </c>
      <c r="C8" s="8" t="s">
        <v>10</v>
      </c>
      <c r="D8" s="8" t="s">
        <v>10</v>
      </c>
      <c r="E8" s="8" t="s">
        <v>10</v>
      </c>
      <c r="F8" s="8" t="s">
        <v>10</v>
      </c>
      <c r="G8" s="9" t="s">
        <v>11</v>
      </c>
      <c r="H8" s="9" t="s">
        <v>11</v>
      </c>
      <c r="I8" s="9" t="s">
        <v>11</v>
      </c>
      <c r="J8" s="9" t="s">
        <v>11</v>
      </c>
      <c r="K8" s="10" t="s">
        <v>12</v>
      </c>
      <c r="L8" s="10" t="s">
        <v>12</v>
      </c>
      <c r="M8" s="10" t="s">
        <v>12</v>
      </c>
      <c r="N8" s="10" t="s">
        <v>12</v>
      </c>
      <c r="O8" s="9" t="s">
        <v>11</v>
      </c>
      <c r="P8" s="9" t="s">
        <v>11</v>
      </c>
      <c r="Q8" s="9" t="s">
        <v>11</v>
      </c>
      <c r="R8" s="9" t="s">
        <v>11</v>
      </c>
      <c r="S8" s="8" t="s">
        <v>10</v>
      </c>
      <c r="T8" s="8" t="s">
        <v>10</v>
      </c>
      <c r="U8" s="8" t="s">
        <v>10</v>
      </c>
      <c r="V8" s="8" t="s">
        <v>10</v>
      </c>
      <c r="W8" s="9" t="s">
        <v>11</v>
      </c>
      <c r="X8" s="9" t="s">
        <v>11</v>
      </c>
      <c r="Y8" s="9" t="s">
        <v>11</v>
      </c>
      <c r="Z8" s="9" t="s">
        <v>11</v>
      </c>
      <c r="AA8" s="10" t="s">
        <v>12</v>
      </c>
      <c r="AB8" s="10" t="s">
        <v>12</v>
      </c>
      <c r="AC8" s="10" t="s">
        <v>12</v>
      </c>
      <c r="AD8" s="10" t="s">
        <v>12</v>
      </c>
      <c r="AE8" s="9" t="s">
        <v>11</v>
      </c>
      <c r="AF8" s="9" t="s">
        <v>11</v>
      </c>
      <c r="AG8" s="9" t="s">
        <v>11</v>
      </c>
      <c r="AH8" s="9" t="s">
        <v>11</v>
      </c>
      <c r="AI8" s="11">
        <f>COUNTIF($C8:$AH8,$A$20)+COUNTIF($C8:$AH8,$A$21)</f>
        <v>16</v>
      </c>
      <c r="AJ8" s="12">
        <f>COUNTIF($C8:$AH8,$A$20)*$G$20+COUNTIF($C8:$AH8,$A$21)*$G$21</f>
        <v>192</v>
      </c>
      <c r="AK8" s="13">
        <f>AJ8/4.571428571428571</f>
        <v>42</v>
      </c>
    </row>
    <row r="9" spans="1:37" x14ac:dyDescent="0.25">
      <c r="A9" s="7" t="s">
        <v>14</v>
      </c>
      <c r="B9" s="7" t="s">
        <v>15</v>
      </c>
      <c r="C9" s="9" t="s">
        <v>11</v>
      </c>
      <c r="D9" s="9" t="s">
        <v>11</v>
      </c>
      <c r="E9" s="9" t="s">
        <v>11</v>
      </c>
      <c r="F9" s="9" t="s">
        <v>11</v>
      </c>
      <c r="G9" s="8" t="s">
        <v>10</v>
      </c>
      <c r="H9" s="8" t="s">
        <v>10</v>
      </c>
      <c r="I9" s="8" t="s">
        <v>10</v>
      </c>
      <c r="J9" s="8" t="s">
        <v>10</v>
      </c>
      <c r="K9" s="9" t="s">
        <v>11</v>
      </c>
      <c r="L9" s="9" t="s">
        <v>11</v>
      </c>
      <c r="M9" s="9" t="s">
        <v>11</v>
      </c>
      <c r="N9" s="9" t="s">
        <v>11</v>
      </c>
      <c r="O9" s="10" t="s">
        <v>12</v>
      </c>
      <c r="P9" s="10" t="s">
        <v>12</v>
      </c>
      <c r="Q9" s="10" t="s">
        <v>12</v>
      </c>
      <c r="R9" s="10" t="s">
        <v>12</v>
      </c>
      <c r="S9" s="9" t="s">
        <v>11</v>
      </c>
      <c r="T9" s="9" t="s">
        <v>11</v>
      </c>
      <c r="U9" s="9" t="s">
        <v>11</v>
      </c>
      <c r="V9" s="9" t="s">
        <v>11</v>
      </c>
      <c r="W9" s="8" t="s">
        <v>10</v>
      </c>
      <c r="X9" s="8" t="s">
        <v>10</v>
      </c>
      <c r="Y9" s="8" t="s">
        <v>10</v>
      </c>
      <c r="Z9" s="8" t="s">
        <v>10</v>
      </c>
      <c r="AA9" s="9" t="s">
        <v>11</v>
      </c>
      <c r="AB9" s="9" t="s">
        <v>11</v>
      </c>
      <c r="AC9" s="9" t="s">
        <v>11</v>
      </c>
      <c r="AD9" s="9" t="s">
        <v>11</v>
      </c>
      <c r="AE9" s="10" t="s">
        <v>12</v>
      </c>
      <c r="AF9" s="10" t="s">
        <v>12</v>
      </c>
      <c r="AG9" s="10" t="s">
        <v>12</v>
      </c>
      <c r="AH9" s="10" t="s">
        <v>12</v>
      </c>
      <c r="AI9" s="11">
        <f>COUNTIF($C9:$AH9,$A$20)+COUNTIF($C9:$AH9,$A$21)</f>
        <v>16</v>
      </c>
      <c r="AJ9" s="12">
        <f>COUNTIF($C9:$AH9,$A$20)*$G$20+COUNTIF($C9:$AH9,$A$21)*$G$21</f>
        <v>192</v>
      </c>
      <c r="AK9" s="13">
        <f>AJ9/4.571428571428571</f>
        <v>42</v>
      </c>
    </row>
    <row r="10" spans="1:37" x14ac:dyDescent="0.25">
      <c r="A10" s="7" t="s">
        <v>16</v>
      </c>
      <c r="B10" s="7" t="s">
        <v>15</v>
      </c>
      <c r="C10" s="9" t="s">
        <v>11</v>
      </c>
      <c r="D10" s="9" t="s">
        <v>11</v>
      </c>
      <c r="E10" s="9" t="s">
        <v>11</v>
      </c>
      <c r="F10" s="9" t="s">
        <v>11</v>
      </c>
      <c r="G10" s="8" t="s">
        <v>10</v>
      </c>
      <c r="H10" s="8" t="s">
        <v>10</v>
      </c>
      <c r="I10" s="8" t="s">
        <v>10</v>
      </c>
      <c r="J10" s="8" t="s">
        <v>10</v>
      </c>
      <c r="K10" s="9" t="s">
        <v>11</v>
      </c>
      <c r="L10" s="9" t="s">
        <v>11</v>
      </c>
      <c r="M10" s="9" t="s">
        <v>11</v>
      </c>
      <c r="N10" s="9" t="s">
        <v>11</v>
      </c>
      <c r="O10" s="10" t="s">
        <v>12</v>
      </c>
      <c r="P10" s="10" t="s">
        <v>12</v>
      </c>
      <c r="Q10" s="10" t="s">
        <v>12</v>
      </c>
      <c r="R10" s="10" t="s">
        <v>12</v>
      </c>
      <c r="S10" s="9" t="s">
        <v>11</v>
      </c>
      <c r="T10" s="9" t="s">
        <v>11</v>
      </c>
      <c r="U10" s="9" t="s">
        <v>11</v>
      </c>
      <c r="V10" s="9" t="s">
        <v>11</v>
      </c>
      <c r="W10" s="8" t="s">
        <v>10</v>
      </c>
      <c r="X10" s="8" t="s">
        <v>10</v>
      </c>
      <c r="Y10" s="8" t="s">
        <v>10</v>
      </c>
      <c r="Z10" s="8" t="s">
        <v>10</v>
      </c>
      <c r="AA10" s="9" t="s">
        <v>11</v>
      </c>
      <c r="AB10" s="9" t="s">
        <v>11</v>
      </c>
      <c r="AC10" s="9" t="s">
        <v>11</v>
      </c>
      <c r="AD10" s="9" t="s">
        <v>11</v>
      </c>
      <c r="AE10" s="10" t="s">
        <v>12</v>
      </c>
      <c r="AF10" s="10" t="s">
        <v>12</v>
      </c>
      <c r="AG10" s="10" t="s">
        <v>12</v>
      </c>
      <c r="AH10" s="10" t="s">
        <v>12</v>
      </c>
      <c r="AI10" s="11">
        <f>COUNTIF($C10:$AH10,$A$20)+COUNTIF($C10:$AH10,$A$21)</f>
        <v>16</v>
      </c>
      <c r="AJ10" s="12">
        <f>COUNTIF($C10:$AH10,$A$20)*$G$20+COUNTIF($C10:$AH10,$A$21)*$G$21</f>
        <v>192</v>
      </c>
      <c r="AK10" s="13">
        <f>AJ10/4.571428571428571</f>
        <v>42</v>
      </c>
    </row>
    <row r="11" spans="1:37" x14ac:dyDescent="0.25">
      <c r="A11" s="7" t="s">
        <v>17</v>
      </c>
      <c r="B11" s="7" t="s">
        <v>18</v>
      </c>
      <c r="C11" s="10" t="s">
        <v>12</v>
      </c>
      <c r="D11" s="10" t="s">
        <v>12</v>
      </c>
      <c r="E11" s="10" t="s">
        <v>12</v>
      </c>
      <c r="F11" s="10" t="s">
        <v>12</v>
      </c>
      <c r="G11" s="9" t="s">
        <v>11</v>
      </c>
      <c r="H11" s="9" t="s">
        <v>11</v>
      </c>
      <c r="I11" s="9" t="s">
        <v>11</v>
      </c>
      <c r="J11" s="9" t="s">
        <v>11</v>
      </c>
      <c r="K11" s="8" t="s">
        <v>10</v>
      </c>
      <c r="L11" s="8" t="s">
        <v>10</v>
      </c>
      <c r="M11" s="8" t="s">
        <v>10</v>
      </c>
      <c r="N11" s="8" t="s">
        <v>10</v>
      </c>
      <c r="O11" s="9" t="s">
        <v>11</v>
      </c>
      <c r="P11" s="9" t="s">
        <v>11</v>
      </c>
      <c r="Q11" s="9" t="s">
        <v>11</v>
      </c>
      <c r="R11" s="9" t="s">
        <v>11</v>
      </c>
      <c r="S11" s="10" t="s">
        <v>12</v>
      </c>
      <c r="T11" s="10" t="s">
        <v>12</v>
      </c>
      <c r="U11" s="10" t="s">
        <v>12</v>
      </c>
      <c r="V11" s="10" t="s">
        <v>12</v>
      </c>
      <c r="W11" s="9" t="s">
        <v>11</v>
      </c>
      <c r="X11" s="9" t="s">
        <v>11</v>
      </c>
      <c r="Y11" s="9" t="s">
        <v>11</v>
      </c>
      <c r="Z11" s="9" t="s">
        <v>11</v>
      </c>
      <c r="AA11" s="8" t="s">
        <v>10</v>
      </c>
      <c r="AB11" s="8" t="s">
        <v>10</v>
      </c>
      <c r="AC11" s="8" t="s">
        <v>10</v>
      </c>
      <c r="AD11" s="8" t="s">
        <v>10</v>
      </c>
      <c r="AE11" s="9" t="s">
        <v>11</v>
      </c>
      <c r="AF11" s="9" t="s">
        <v>11</v>
      </c>
      <c r="AG11" s="9" t="s">
        <v>11</v>
      </c>
      <c r="AH11" s="9" t="s">
        <v>11</v>
      </c>
      <c r="AI11" s="11">
        <f>COUNTIF($C11:$AH11,$A$20)+COUNTIF($C11:$AH11,$A$21)</f>
        <v>16</v>
      </c>
      <c r="AJ11" s="12">
        <f>COUNTIF($C11:$AH11,$A$20)*$G$20+COUNTIF($C11:$AH11,$A$21)*$G$21</f>
        <v>192</v>
      </c>
      <c r="AK11" s="13">
        <f>AJ11/4.571428571428571</f>
        <v>42</v>
      </c>
    </row>
    <row r="12" spans="1:37" x14ac:dyDescent="0.25">
      <c r="A12" s="7" t="s">
        <v>19</v>
      </c>
      <c r="B12" s="7" t="s">
        <v>18</v>
      </c>
      <c r="C12" s="10" t="s">
        <v>12</v>
      </c>
      <c r="D12" s="10" t="s">
        <v>12</v>
      </c>
      <c r="E12" s="10" t="s">
        <v>12</v>
      </c>
      <c r="F12" s="10" t="s">
        <v>12</v>
      </c>
      <c r="G12" s="9" t="s">
        <v>11</v>
      </c>
      <c r="H12" s="9" t="s">
        <v>11</v>
      </c>
      <c r="I12" s="9" t="s">
        <v>11</v>
      </c>
      <c r="J12" s="9" t="s">
        <v>11</v>
      </c>
      <c r="K12" s="8" t="s">
        <v>10</v>
      </c>
      <c r="L12" s="8" t="s">
        <v>10</v>
      </c>
      <c r="M12" s="8" t="s">
        <v>10</v>
      </c>
      <c r="N12" s="8" t="s">
        <v>10</v>
      </c>
      <c r="O12" s="9" t="s">
        <v>11</v>
      </c>
      <c r="P12" s="9" t="s">
        <v>11</v>
      </c>
      <c r="Q12" s="9" t="s">
        <v>11</v>
      </c>
      <c r="R12" s="9" t="s">
        <v>11</v>
      </c>
      <c r="S12" s="10" t="s">
        <v>12</v>
      </c>
      <c r="T12" s="10" t="s">
        <v>12</v>
      </c>
      <c r="U12" s="10" t="s">
        <v>12</v>
      </c>
      <c r="V12" s="10" t="s">
        <v>12</v>
      </c>
      <c r="W12" s="9" t="s">
        <v>11</v>
      </c>
      <c r="X12" s="9" t="s">
        <v>11</v>
      </c>
      <c r="Y12" s="9" t="s">
        <v>11</v>
      </c>
      <c r="Z12" s="9" t="s">
        <v>11</v>
      </c>
      <c r="AA12" s="8" t="s">
        <v>10</v>
      </c>
      <c r="AB12" s="8" t="s">
        <v>10</v>
      </c>
      <c r="AC12" s="8" t="s">
        <v>10</v>
      </c>
      <c r="AD12" s="8" t="s">
        <v>10</v>
      </c>
      <c r="AE12" s="9" t="s">
        <v>11</v>
      </c>
      <c r="AF12" s="9" t="s">
        <v>11</v>
      </c>
      <c r="AG12" s="9" t="s">
        <v>11</v>
      </c>
      <c r="AH12" s="9" t="s">
        <v>11</v>
      </c>
      <c r="AI12" s="11">
        <f>COUNTIF($C12:$AH12,$A$20)+COUNTIF($C12:$AH12,$A$21)</f>
        <v>16</v>
      </c>
      <c r="AJ12" s="12">
        <f>COUNTIF($C12:$AH12,$A$20)*$G$20+COUNTIF($C12:$AH12,$A$21)*$G$21</f>
        <v>192</v>
      </c>
      <c r="AK12" s="13">
        <f>AJ12/4.571428571428571</f>
        <v>42</v>
      </c>
    </row>
    <row r="13" spans="1:37" x14ac:dyDescent="0.25">
      <c r="A13" s="7" t="s">
        <v>20</v>
      </c>
      <c r="B13" s="7" t="s">
        <v>21</v>
      </c>
      <c r="C13" s="9" t="s">
        <v>11</v>
      </c>
      <c r="D13" s="9" t="s">
        <v>11</v>
      </c>
      <c r="E13" s="9" t="s">
        <v>11</v>
      </c>
      <c r="F13" s="9" t="s">
        <v>11</v>
      </c>
      <c r="G13" s="10" t="s">
        <v>12</v>
      </c>
      <c r="H13" s="10" t="s">
        <v>12</v>
      </c>
      <c r="I13" s="10" t="s">
        <v>12</v>
      </c>
      <c r="J13" s="10" t="s">
        <v>12</v>
      </c>
      <c r="K13" s="9" t="s">
        <v>11</v>
      </c>
      <c r="L13" s="9" t="s">
        <v>11</v>
      </c>
      <c r="M13" s="9" t="s">
        <v>11</v>
      </c>
      <c r="N13" s="9" t="s">
        <v>11</v>
      </c>
      <c r="O13" s="8" t="s">
        <v>10</v>
      </c>
      <c r="P13" s="8" t="s">
        <v>10</v>
      </c>
      <c r="Q13" s="8" t="s">
        <v>10</v>
      </c>
      <c r="R13" s="8" t="s">
        <v>10</v>
      </c>
      <c r="S13" s="9" t="s">
        <v>11</v>
      </c>
      <c r="T13" s="9" t="s">
        <v>11</v>
      </c>
      <c r="U13" s="9" t="s">
        <v>11</v>
      </c>
      <c r="V13" s="9" t="s">
        <v>11</v>
      </c>
      <c r="W13" s="10" t="s">
        <v>12</v>
      </c>
      <c r="X13" s="10" t="s">
        <v>12</v>
      </c>
      <c r="Y13" s="10" t="s">
        <v>12</v>
      </c>
      <c r="Z13" s="10" t="s">
        <v>12</v>
      </c>
      <c r="AA13" s="9" t="s">
        <v>11</v>
      </c>
      <c r="AB13" s="9" t="s">
        <v>11</v>
      </c>
      <c r="AC13" s="9" t="s">
        <v>11</v>
      </c>
      <c r="AD13" s="9" t="s">
        <v>11</v>
      </c>
      <c r="AE13" s="8" t="s">
        <v>10</v>
      </c>
      <c r="AF13" s="8" t="s">
        <v>10</v>
      </c>
      <c r="AG13" s="8" t="s">
        <v>10</v>
      </c>
      <c r="AH13" s="8" t="s">
        <v>10</v>
      </c>
      <c r="AI13" s="11">
        <f>COUNTIF($C13:$AH13,$A$20)+COUNTIF($C13:$AH13,$A$21)</f>
        <v>16</v>
      </c>
      <c r="AJ13" s="12">
        <f>COUNTIF($C13:$AH13,$A$20)*$G$20+COUNTIF($C13:$AH13,$A$21)*$G$21</f>
        <v>192</v>
      </c>
      <c r="AK13" s="13">
        <f>AJ13/4.571428571428571</f>
        <v>42</v>
      </c>
    </row>
    <row r="14" spans="1:37" x14ac:dyDescent="0.25">
      <c r="A14" s="7" t="s">
        <v>22</v>
      </c>
      <c r="B14" s="7" t="s">
        <v>21</v>
      </c>
      <c r="C14" s="9" t="s">
        <v>11</v>
      </c>
      <c r="D14" s="9" t="s">
        <v>11</v>
      </c>
      <c r="E14" s="9" t="s">
        <v>11</v>
      </c>
      <c r="F14" s="9" t="s">
        <v>11</v>
      </c>
      <c r="G14" s="10" t="s">
        <v>12</v>
      </c>
      <c r="H14" s="10" t="s">
        <v>12</v>
      </c>
      <c r="I14" s="10" t="s">
        <v>12</v>
      </c>
      <c r="J14" s="10" t="s">
        <v>12</v>
      </c>
      <c r="K14" s="9" t="s">
        <v>11</v>
      </c>
      <c r="L14" s="9" t="s">
        <v>11</v>
      </c>
      <c r="M14" s="9" t="s">
        <v>11</v>
      </c>
      <c r="N14" s="9" t="s">
        <v>11</v>
      </c>
      <c r="O14" s="8" t="s">
        <v>10</v>
      </c>
      <c r="P14" s="8" t="s">
        <v>10</v>
      </c>
      <c r="Q14" s="8" t="s">
        <v>10</v>
      </c>
      <c r="R14" s="8" t="s">
        <v>10</v>
      </c>
      <c r="S14" s="9" t="s">
        <v>11</v>
      </c>
      <c r="T14" s="9" t="s">
        <v>11</v>
      </c>
      <c r="U14" s="9" t="s">
        <v>11</v>
      </c>
      <c r="V14" s="9" t="s">
        <v>11</v>
      </c>
      <c r="W14" s="10" t="s">
        <v>12</v>
      </c>
      <c r="X14" s="10" t="s">
        <v>12</v>
      </c>
      <c r="Y14" s="10" t="s">
        <v>12</v>
      </c>
      <c r="Z14" s="10" t="s">
        <v>12</v>
      </c>
      <c r="AA14" s="9" t="s">
        <v>11</v>
      </c>
      <c r="AB14" s="9" t="s">
        <v>11</v>
      </c>
      <c r="AC14" s="9" t="s">
        <v>11</v>
      </c>
      <c r="AD14" s="9" t="s">
        <v>11</v>
      </c>
      <c r="AE14" s="8" t="s">
        <v>10</v>
      </c>
      <c r="AF14" s="8" t="s">
        <v>10</v>
      </c>
      <c r="AG14" s="8" t="s">
        <v>10</v>
      </c>
      <c r="AH14" s="8" t="s">
        <v>10</v>
      </c>
      <c r="AI14" s="11">
        <f>COUNTIF($C14:$AH14,$A$20)+COUNTIF($C14:$AH14,$A$21)</f>
        <v>16</v>
      </c>
      <c r="AJ14" s="12">
        <f>COUNTIF($C14:$AH14,$A$20)*$G$20+COUNTIF($C14:$AH14,$A$21)*$G$21</f>
        <v>192</v>
      </c>
      <c r="AK14" s="13">
        <f>AJ14/4.571428571428571</f>
        <v>42</v>
      </c>
    </row>
    <row r="15" spans="1:34" x14ac:dyDescent="0.25">
      <c r="A15" s="14" t="s">
        <v>23</v>
      </c>
      <c r="B15" s="14"/>
      <c r="C15" s="11">
        <f>COUNTIF(C$7:C$14,"D")</f>
        <v>2</v>
      </c>
      <c r="D15" s="11">
        <f>COUNTIF(D$7:D$14,"D")</f>
        <v>2</v>
      </c>
      <c r="E15" s="11">
        <f>COUNTIF(E$7:E$14,"D")</f>
        <v>2</v>
      </c>
      <c r="F15" s="11">
        <f>COUNTIF(F$7:F$14,"D")</f>
        <v>2</v>
      </c>
      <c r="G15" s="11">
        <f>COUNTIF(G$7:G$14,"D")</f>
        <v>2</v>
      </c>
      <c r="H15" s="11">
        <f>COUNTIF(H$7:H$14,"D")</f>
        <v>2</v>
      </c>
      <c r="I15" s="11">
        <f>COUNTIF(I$7:I$14,"D")</f>
        <v>2</v>
      </c>
      <c r="J15" s="11">
        <f>COUNTIF(J$7:J$14,"D")</f>
        <v>2</v>
      </c>
      <c r="K15" s="11">
        <f>COUNTIF(K$7:K$14,"D")</f>
        <v>2</v>
      </c>
      <c r="L15" s="11">
        <f>COUNTIF(L$7:L$14,"D")</f>
        <v>2</v>
      </c>
      <c r="M15" s="11">
        <f>COUNTIF(M$7:M$14,"D")</f>
        <v>2</v>
      </c>
      <c r="N15" s="11">
        <f>COUNTIF(N$7:N$14,"D")</f>
        <v>2</v>
      </c>
      <c r="O15" s="11">
        <f>COUNTIF(O$7:O$14,"D")</f>
        <v>2</v>
      </c>
      <c r="P15" s="11">
        <f>COUNTIF(P$7:P$14,"D")</f>
        <v>2</v>
      </c>
      <c r="Q15" s="11">
        <f>COUNTIF(Q$7:Q$14,"D")</f>
        <v>2</v>
      </c>
      <c r="R15" s="11">
        <f>COUNTIF(R$7:R$14,"D")</f>
        <v>2</v>
      </c>
      <c r="S15" s="11">
        <f>COUNTIF(S$7:S$14,"D")</f>
        <v>2</v>
      </c>
      <c r="T15" s="11">
        <f>COUNTIF(T$7:T$14,"D")</f>
        <v>2</v>
      </c>
      <c r="U15" s="11">
        <f>COUNTIF(U$7:U$14,"D")</f>
        <v>2</v>
      </c>
      <c r="V15" s="11">
        <f>COUNTIF(V$7:V$14,"D")</f>
        <v>2</v>
      </c>
      <c r="W15" s="11">
        <f>COUNTIF(W$7:W$14,"D")</f>
        <v>2</v>
      </c>
      <c r="X15" s="11">
        <f>COUNTIF(X$7:X$14,"D")</f>
        <v>2</v>
      </c>
      <c r="Y15" s="11">
        <f>COUNTIF(Y$7:Y$14,"D")</f>
        <v>2</v>
      </c>
      <c r="Z15" s="11">
        <f>COUNTIF(Z$7:Z$14,"D")</f>
        <v>2</v>
      </c>
      <c r="AA15" s="11">
        <f>COUNTIF(AA$7:AA$14,"D")</f>
        <v>2</v>
      </c>
      <c r="AB15" s="11">
        <f>COUNTIF(AB$7:AB$14,"D")</f>
        <v>2</v>
      </c>
      <c r="AC15" s="11">
        <f>COUNTIF(AC$7:AC$14,"D")</f>
        <v>2</v>
      </c>
      <c r="AD15" s="11">
        <f>COUNTIF(AD$7:AD$14,"D")</f>
        <v>2</v>
      </c>
      <c r="AE15" s="11">
        <f>COUNTIF(AE$7:AE$14,"D")</f>
        <v>2</v>
      </c>
      <c r="AF15" s="11">
        <f>COUNTIF(AF$7:AF$14,"D")</f>
        <v>2</v>
      </c>
      <c r="AG15" s="11">
        <f>COUNTIF(AG$7:AG$14,"D")</f>
        <v>2</v>
      </c>
      <c r="AH15" s="11">
        <f>COUNTIF(AH$7:AH$14,"D")</f>
        <v>2</v>
      </c>
    </row>
    <row r="16" spans="1:34" x14ac:dyDescent="0.25">
      <c r="A16" s="14" t="s">
        <v>24</v>
      </c>
      <c r="B16" s="14"/>
      <c r="C16" s="11">
        <f>COUNTIF(C$7:C$14,"N")</f>
        <v>2</v>
      </c>
      <c r="D16" s="11">
        <f>COUNTIF(D$7:D$14,"N")</f>
        <v>2</v>
      </c>
      <c r="E16" s="11">
        <f>COUNTIF(E$7:E$14,"N")</f>
        <v>2</v>
      </c>
      <c r="F16" s="11">
        <f>COUNTIF(F$7:F$14,"N")</f>
        <v>2</v>
      </c>
      <c r="G16" s="11">
        <f>COUNTIF(G$7:G$14,"N")</f>
        <v>2</v>
      </c>
      <c r="H16" s="11">
        <f>COUNTIF(H$7:H$14,"N")</f>
        <v>2</v>
      </c>
      <c r="I16" s="11">
        <f>COUNTIF(I$7:I$14,"N")</f>
        <v>2</v>
      </c>
      <c r="J16" s="11">
        <f>COUNTIF(J$7:J$14,"N")</f>
        <v>2</v>
      </c>
      <c r="K16" s="11">
        <f>COUNTIF(K$7:K$14,"N")</f>
        <v>2</v>
      </c>
      <c r="L16" s="11">
        <f>COUNTIF(L$7:L$14,"N")</f>
        <v>2</v>
      </c>
      <c r="M16" s="11">
        <f>COUNTIF(M$7:M$14,"N")</f>
        <v>2</v>
      </c>
      <c r="N16" s="11">
        <f>COUNTIF(N$7:N$14,"N")</f>
        <v>2</v>
      </c>
      <c r="O16" s="11">
        <f>COUNTIF(O$7:O$14,"N")</f>
        <v>2</v>
      </c>
      <c r="P16" s="11">
        <f>COUNTIF(P$7:P$14,"N")</f>
        <v>2</v>
      </c>
      <c r="Q16" s="11">
        <f>COUNTIF(Q$7:Q$14,"N")</f>
        <v>2</v>
      </c>
      <c r="R16" s="11">
        <f>COUNTIF(R$7:R$14,"N")</f>
        <v>2</v>
      </c>
      <c r="S16" s="11">
        <f>COUNTIF(S$7:S$14,"N")</f>
        <v>2</v>
      </c>
      <c r="T16" s="11">
        <f>COUNTIF(T$7:T$14,"N")</f>
        <v>2</v>
      </c>
      <c r="U16" s="11">
        <f>COUNTIF(U$7:U$14,"N")</f>
        <v>2</v>
      </c>
      <c r="V16" s="11">
        <f>COUNTIF(V$7:V$14,"N")</f>
        <v>2</v>
      </c>
      <c r="W16" s="11">
        <f>COUNTIF(W$7:W$14,"N")</f>
        <v>2</v>
      </c>
      <c r="X16" s="11">
        <f>COUNTIF(X$7:X$14,"N")</f>
        <v>2</v>
      </c>
      <c r="Y16" s="11">
        <f>COUNTIF(Y$7:Y$14,"N")</f>
        <v>2</v>
      </c>
      <c r="Z16" s="11">
        <f>COUNTIF(Z$7:Z$14,"N")</f>
        <v>2</v>
      </c>
      <c r="AA16" s="11">
        <f>COUNTIF(AA$7:AA$14,"N")</f>
        <v>2</v>
      </c>
      <c r="AB16" s="11">
        <f>COUNTIF(AB$7:AB$14,"N")</f>
        <v>2</v>
      </c>
      <c r="AC16" s="11">
        <f>COUNTIF(AC$7:AC$14,"N")</f>
        <v>2</v>
      </c>
      <c r="AD16" s="11">
        <f>COUNTIF(AD$7:AD$14,"N")</f>
        <v>2</v>
      </c>
      <c r="AE16" s="11">
        <f>COUNTIF(AE$7:AE$14,"N")</f>
        <v>2</v>
      </c>
      <c r="AF16" s="11">
        <f>COUNTIF(AF$7:AF$14,"N")</f>
        <v>2</v>
      </c>
      <c r="AG16" s="11">
        <f>COUNTIF(AG$7:AG$14,"N")</f>
        <v>2</v>
      </c>
      <c r="AH16" s="11">
        <f>COUNTIF(AH$7:AH$14,"N")</f>
        <v>2</v>
      </c>
    </row>
    <row r="19" spans="1:8" x14ac:dyDescent="0.25">
      <c r="A19" s="5" t="s">
        <v>25</v>
      </c>
      <c r="B19" s="5" t="s">
        <v>26</v>
      </c>
      <c r="C19" s="5" t="s">
        <v>27</v>
      </c>
      <c r="D19" s="5"/>
      <c r="E19" s="5" t="s">
        <v>28</v>
      </c>
      <c r="F19" s="5"/>
      <c r="G19" s="5" t="s">
        <v>6</v>
      </c>
      <c r="H19" s="5"/>
    </row>
    <row r="20" spans="1:8" x14ac:dyDescent="0.25">
      <c r="A20" s="15" t="s">
        <v>10</v>
      </c>
      <c r="B20" s="7" t="s">
        <v>29</v>
      </c>
      <c r="C20" s="16">
        <v>0.2916666666666667</v>
      </c>
      <c r="D20" s="16"/>
      <c r="E20" s="16">
        <v>0.7916666666666666</v>
      </c>
      <c r="F20" s="16"/>
      <c r="G20" s="12">
        <f>(E20-C20+IF(E20&lt;C20,1,0))*24</f>
        <v>12</v>
      </c>
      <c r="H20" s="12"/>
    </row>
    <row r="21" spans="1:8" x14ac:dyDescent="0.25">
      <c r="A21" s="17" t="s">
        <v>12</v>
      </c>
      <c r="B21" s="7" t="s">
        <v>30</v>
      </c>
      <c r="C21" s="16">
        <v>0.7916666666666666</v>
      </c>
      <c r="D21" s="16"/>
      <c r="E21" s="16">
        <v>0.2916666666666667</v>
      </c>
      <c r="F21" s="16"/>
      <c r="G21" s="12">
        <f>(E21-C21+IF(E21&lt;C21,1,0))*24</f>
        <v>12</v>
      </c>
      <c r="H21" s="12"/>
    </row>
    <row r="22" spans="1:8" x14ac:dyDescent="0.25">
      <c r="A22" s="11" t="s">
        <v>11</v>
      </c>
      <c r="B22" s="7" t="s">
        <v>31</v>
      </c>
      <c r="C22" s="18"/>
      <c r="D22" s="18"/>
      <c r="E22" s="18"/>
      <c r="F22" s="18"/>
      <c r="G22" s="18"/>
      <c r="H22" s="18"/>
    </row>
    <row r="23" spans="1:8" x14ac:dyDescent="0.25">
      <c r="A23" s="11" t="s">
        <v>32</v>
      </c>
      <c r="B23" s="7" t="s">
        <v>33</v>
      </c>
      <c r="C23" s="18"/>
      <c r="D23" s="18"/>
      <c r="E23" s="18"/>
      <c r="F23" s="18"/>
      <c r="G23" s="18"/>
      <c r="H23" s="18"/>
    </row>
    <row r="24" spans="1:12" x14ac:dyDescent="0.25">
      <c r="A24" s="19" t="s">
        <v>34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6" ht="30" customHeight="1" spans="1:37" x14ac:dyDescent="0.25">
      <c r="A26" s="20" t="s">
        <v>35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8" ht="30" customHeight="1" spans="1:37" x14ac:dyDescent="0.25">
      <c r="A28" s="21" t="s">
        <v>36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</sheetData>
  <mergeCells count="27">
    <mergeCell ref="A1:AK1"/>
    <mergeCell ref="A2:AK2"/>
    <mergeCell ref="A5:A6"/>
    <mergeCell ref="B5:B6"/>
    <mergeCell ref="AI5:AI6"/>
    <mergeCell ref="AJ5:AJ6"/>
    <mergeCell ref="AK5:AK6"/>
    <mergeCell ref="A15:B15"/>
    <mergeCell ref="A16:B16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A24:L24"/>
    <mergeCell ref="A26:AK26"/>
    <mergeCell ref="A28:AK28"/>
  </mergeCells>
  <conditionalFormatting sqref="C15:AH15">
    <cfRule type="cellIs" dxfId="0" priority="1" operator="lessThan">
      <formula>2</formula>
    </cfRule>
  </conditionalFormatting>
  <conditionalFormatting sqref="C16:AH16">
    <cfRule type="cellIs" dxfId="1" priority="2" operator="lessThan">
      <formula>2</formula>
    </cfRule>
  </conditionalFormatting>
  <hyperlinks>
    <hyperlink ref="A28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on 4 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2026-09-23T16:29:33Z</dcterms:created>
  <dcterms:modified xsi:type="dcterms:W3CDTF">2026-09-23T16:29:33Z</dcterms:modified>
</cp:coreProperties>
</file>