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nwesenheit" state="visible" r:id="rId4"/>
  </sheets>
  <calcPr calcId="171027" fullCalcOnLoad="1"/>
</workbook>
</file>

<file path=xl/sharedStrings.xml><?xml version="1.0" encoding="utf-8"?>
<sst xmlns="http://schemas.openxmlformats.org/spreadsheetml/2006/main" count="146" uniqueCount="20">
  <si>
    <t>Anwesenheitsliste</t>
  </si>
  <si>
    <t>Monat in der gelben Zelle ändern, Tage und Wochentage passen sich an. Pro Tag ein Kürzel: A anwesend, S Schulung oder Dienstreise, U Urlaub, K krank, F frei. Die Summen werden automatisch berechnet.</t>
  </si>
  <si>
    <t>Monat</t>
  </si>
  <si>
    <t>Abteilung</t>
  </si>
  <si>
    <t>Service, Filiale Mitte</t>
  </si>
  <si>
    <t>Name</t>
  </si>
  <si>
    <t>A</t>
  </si>
  <si>
    <t>S</t>
  </si>
  <si>
    <t>U</t>
  </si>
  <si>
    <t>K</t>
  </si>
  <si>
    <t>Anwesend</t>
  </si>
  <si>
    <t>Becker, Laura</t>
  </si>
  <si>
    <t>Schulz, Tim</t>
  </si>
  <si>
    <t>Yilmaz, Elif</t>
  </si>
  <si>
    <t>Wagner, Jonas</t>
  </si>
  <si>
    <t>Novak, Marta</t>
  </si>
  <si>
    <t>Hoffmann, Paul</t>
  </si>
  <si>
    <t>Anwesend am Tag</t>
  </si>
  <si>
    <t>Kürzel: A anwesend · S Schulung oder Dienstreise · U Urlaub · K krank · F frei. Spalte „Anwesend“: A und S geteilt durch alle Tage mit A, S, U oder K. Beispiel: ein Team mit sechs Personen im November 2026, eine Woche Urlaub, zwei Krankheitstage, ein Schulungstag.</t>
  </si>
  <si>
    <t>Wer ist gerade da? In InShift stempelt das Team am Tablet, die Liste füllt sich selbst: inshift.app/de/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</si>
</sst>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m yyyy"/>
    <numFmt numFmtId="165" formatCode="0;;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164" fontId="3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2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5">
    <dxf>
      <fill>
        <patternFill patternType="solid">
          <bgColor rgb="FFDBEAFE"/>
        </patternFill>
      </fill>
    </dxf>
    <dxf>
      <fill>
        <patternFill patternType="solid">
          <bgColor rgb="FFFEE2E2"/>
        </patternFill>
      </fill>
    </dxf>
    <dxf>
      <fill>
        <patternFill patternType="solid">
          <bgColor rgb="FFDCFCE7"/>
        </patternFill>
      </fill>
    </dxf>
    <dxf>
      <fill>
        <patternFill patternType="solid">
          <bgColor rgb="FFF3F4F6"/>
        </patternFill>
      </fill>
    </dxf>
    <dxf>
      <fill>
        <patternFill patternType="solid">
          <bgColor rgb="FFF3F4F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anwesenheitsliste-mon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21"/>
  <sheetViews>
    <sheetView workbookViewId="0" showGridLines="0">
      <pane xSplit="1" ySplit="6" topLeftCell="B7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32" width="3.6" customWidth="1"/>
    <col min="33" max="36" width="4.2" customWidth="1"/>
    <col min="37" max="37" width="10" customWidth="1"/>
  </cols>
  <sheetData>
    <row r="1" ht="24" customHeight="1" spans="1:3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ht="32" customHeight="1" spans="1:3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24" x14ac:dyDescent="0.25">
      <c r="A3" s="3" t="s">
        <v>2</v>
      </c>
      <c r="B3" s="3"/>
      <c r="C3" s="4">
        <v>46327</v>
      </c>
      <c r="D3" s="4"/>
      <c r="E3" s="4"/>
      <c r="F3" s="4"/>
      <c r="G3" s="4"/>
      <c r="H3" s="4"/>
      <c r="J3" s="5" t="s">
        <v>3</v>
      </c>
      <c r="K3" s="5"/>
      <c r="L3" s="5"/>
      <c r="M3" s="5"/>
      <c r="N3" s="5"/>
      <c r="O3" s="6" t="s">
        <v>4</v>
      </c>
      <c r="P3" s="6"/>
      <c r="Q3" s="6"/>
      <c r="R3" s="6"/>
      <c r="S3" s="6"/>
      <c r="T3" s="6"/>
      <c r="U3" s="6"/>
      <c r="V3" s="6"/>
      <c r="W3" s="6"/>
      <c r="X3" s="6"/>
    </row>
    <row r="5" spans="1:37" x14ac:dyDescent="0.25">
      <c r="A5" s="7" t="s">
        <v>5</v>
      </c>
      <c r="B5" s="7">
        <f>IF(MONTH(C3+0)=MONTH(C3),DAY(C3+0),"")</f>
        <v>1</v>
      </c>
      <c r="C5" s="7">
        <f>IF(MONTH(C3+1)=MONTH(C3),DAY(C3+1),"")</f>
        <v>2</v>
      </c>
      <c r="D5" s="7">
        <f>IF(MONTH(C3+2)=MONTH(C3),DAY(C3+2),"")</f>
        <v>3</v>
      </c>
      <c r="E5" s="7">
        <f>IF(MONTH(C3+3)=MONTH(C3),DAY(C3+3),"")</f>
        <v>4</v>
      </c>
      <c r="F5" s="7">
        <f>IF(MONTH(C3+4)=MONTH(C3),DAY(C3+4),"")</f>
        <v>5</v>
      </c>
      <c r="G5" s="7">
        <f>IF(MONTH(C3+5)=MONTH(C3),DAY(C3+5),"")</f>
        <v>6</v>
      </c>
      <c r="H5" s="7">
        <f>IF(MONTH(C3+6)=MONTH(C3),DAY(C3+6),"")</f>
        <v>7</v>
      </c>
      <c r="I5" s="7">
        <f>IF(MONTH(C3+7)=MONTH(C3),DAY(C3+7),"")</f>
        <v>8</v>
      </c>
      <c r="J5" s="7">
        <f>IF(MONTH(C3+8)=MONTH(C3),DAY(C3+8),"")</f>
        <v>9</v>
      </c>
      <c r="K5" s="7">
        <f>IF(MONTH(C3+9)=MONTH(C3),DAY(C3+9),"")</f>
        <v>10</v>
      </c>
      <c r="L5" s="7">
        <f>IF(MONTH(C3+10)=MONTH(C3),DAY(C3+10),"")</f>
        <v>11</v>
      </c>
      <c r="M5" s="7">
        <f>IF(MONTH(C3+11)=MONTH(C3),DAY(C3+11),"")</f>
        <v>12</v>
      </c>
      <c r="N5" s="7">
        <f>IF(MONTH(C3+12)=MONTH(C3),DAY(C3+12),"")</f>
        <v>13</v>
      </c>
      <c r="O5" s="7">
        <f>IF(MONTH(C3+13)=MONTH(C3),DAY(C3+13),"")</f>
        <v>14</v>
      </c>
      <c r="P5" s="7">
        <f>IF(MONTH(C3+14)=MONTH(C3),DAY(C3+14),"")</f>
        <v>15</v>
      </c>
      <c r="Q5" s="7">
        <f>IF(MONTH(C3+15)=MONTH(C3),DAY(C3+15),"")</f>
        <v>16</v>
      </c>
      <c r="R5" s="7">
        <f>IF(MONTH(C3+16)=MONTH(C3),DAY(C3+16),"")</f>
        <v>17</v>
      </c>
      <c r="S5" s="7">
        <f>IF(MONTH(C3+17)=MONTH(C3),DAY(C3+17),"")</f>
        <v>18</v>
      </c>
      <c r="T5" s="7">
        <f>IF(MONTH(C3+18)=MONTH(C3),DAY(C3+18),"")</f>
        <v>19</v>
      </c>
      <c r="U5" s="7">
        <f>IF(MONTH(C3+19)=MONTH(C3),DAY(C3+19),"")</f>
        <v>20</v>
      </c>
      <c r="V5" s="7">
        <f>IF(MONTH(C3+20)=MONTH(C3),DAY(C3+20),"")</f>
        <v>21</v>
      </c>
      <c r="W5" s="7">
        <f>IF(MONTH(C3+21)=MONTH(C3),DAY(C3+21),"")</f>
        <v>22</v>
      </c>
      <c r="X5" s="7">
        <f>IF(MONTH(C3+22)=MONTH(C3),DAY(C3+22),"")</f>
        <v>23</v>
      </c>
      <c r="Y5" s="7">
        <f>IF(MONTH(C3+23)=MONTH(C3),DAY(C3+23),"")</f>
        <v>24</v>
      </c>
      <c r="Z5" s="7">
        <f>IF(MONTH(C3+24)=MONTH(C3),DAY(C3+24),"")</f>
        <v>25</v>
      </c>
      <c r="AA5" s="7">
        <f>IF(MONTH(C3+25)=MONTH(C3),DAY(C3+25),"")</f>
        <v>26</v>
      </c>
      <c r="AB5" s="7">
        <f>IF(MONTH(C3+26)=MONTH(C3),DAY(C3+26),"")</f>
        <v>27</v>
      </c>
      <c r="AC5" s="7">
        <f>IF(MONTH(C3+27)=MONTH(C3),DAY(C3+27),"")</f>
        <v>28</v>
      </c>
      <c r="AD5" s="7">
        <f>IF(MONTH(C3+28)=MONTH(C3),DAY(C3+28),"")</f>
        <v>29</v>
      </c>
      <c r="AE5" s="7">
        <f>IF(MONTH(C3+29)=MONTH(C3),DAY(C3+29),"")</f>
        <v>30</v>
      </c>
      <c r="AF5" s="7" t="str">
        <f>IF(MONTH(C3+30)=MONTH(C3),DAY(C3+30),"")</f>
        <v/>
      </c>
      <c r="AG5" s="7" t="s">
        <v>6</v>
      </c>
      <c r="AH5" s="7" t="s">
        <v>7</v>
      </c>
      <c r="AI5" s="7" t="s">
        <v>8</v>
      </c>
      <c r="AJ5" s="7" t="s">
        <v>9</v>
      </c>
      <c r="AK5" s="7" t="s">
        <v>10</v>
      </c>
    </row>
    <row r="6" spans="1:37" x14ac:dyDescent="0.25">
      <c r="A6" s="7"/>
      <c r="B6" s="8" t="str">
        <f>IF(B5="","",CHOOSE(WEEKDAY(C3+0),"So","Mo","Di","Mi","Do","Fr","Sa"))</f>
        <v>So</v>
      </c>
      <c r="C6" s="8" t="str">
        <f>IF(C5="","",CHOOSE(WEEKDAY(C3+1),"So","Mo","Di","Mi","Do","Fr","Sa"))</f>
        <v>Mo</v>
      </c>
      <c r="D6" s="8" t="str">
        <f>IF(D5="","",CHOOSE(WEEKDAY(C3+2),"So","Mo","Di","Mi","Do","Fr","Sa"))</f>
        <v>Di</v>
      </c>
      <c r="E6" s="8" t="str">
        <f>IF(E5="","",CHOOSE(WEEKDAY(C3+3),"So","Mo","Di","Mi","Do","Fr","Sa"))</f>
        <v>Mi</v>
      </c>
      <c r="F6" s="8" t="str">
        <f>IF(F5="","",CHOOSE(WEEKDAY(C3+4),"So","Mo","Di","Mi","Do","Fr","Sa"))</f>
        <v>Do</v>
      </c>
      <c r="G6" s="8" t="str">
        <f>IF(G5="","",CHOOSE(WEEKDAY(C3+5),"So","Mo","Di","Mi","Do","Fr","Sa"))</f>
        <v>Fr</v>
      </c>
      <c r="H6" s="8" t="str">
        <f>IF(H5="","",CHOOSE(WEEKDAY(C3+6),"So","Mo","Di","Mi","Do","Fr","Sa"))</f>
        <v>Sa</v>
      </c>
      <c r="I6" s="8" t="str">
        <f>IF(I5="","",CHOOSE(WEEKDAY(C3+7),"So","Mo","Di","Mi","Do","Fr","Sa"))</f>
        <v>So</v>
      </c>
      <c r="J6" s="8" t="str">
        <f>IF(J5="","",CHOOSE(WEEKDAY(C3+8),"So","Mo","Di","Mi","Do","Fr","Sa"))</f>
        <v>Mo</v>
      </c>
      <c r="K6" s="8" t="str">
        <f>IF(K5="","",CHOOSE(WEEKDAY(C3+9),"So","Mo","Di","Mi","Do","Fr","Sa"))</f>
        <v>Di</v>
      </c>
      <c r="L6" s="8" t="str">
        <f>IF(L5="","",CHOOSE(WEEKDAY(C3+10),"So","Mo","Di","Mi","Do","Fr","Sa"))</f>
        <v>Mi</v>
      </c>
      <c r="M6" s="8" t="str">
        <f>IF(M5="","",CHOOSE(WEEKDAY(C3+11),"So","Mo","Di","Mi","Do","Fr","Sa"))</f>
        <v>Do</v>
      </c>
      <c r="N6" s="8" t="str">
        <f>IF(N5="","",CHOOSE(WEEKDAY(C3+12),"So","Mo","Di","Mi","Do","Fr","Sa"))</f>
        <v>Fr</v>
      </c>
      <c r="O6" s="8" t="str">
        <f>IF(O5="","",CHOOSE(WEEKDAY(C3+13),"So","Mo","Di","Mi","Do","Fr","Sa"))</f>
        <v>Sa</v>
      </c>
      <c r="P6" s="8" t="str">
        <f>IF(P5="","",CHOOSE(WEEKDAY(C3+14),"So","Mo","Di","Mi","Do","Fr","Sa"))</f>
        <v>So</v>
      </c>
      <c r="Q6" s="8" t="str">
        <f>IF(Q5="","",CHOOSE(WEEKDAY(C3+15),"So","Mo","Di","Mi","Do","Fr","Sa"))</f>
        <v>Mo</v>
      </c>
      <c r="R6" s="8" t="str">
        <f>IF(R5="","",CHOOSE(WEEKDAY(C3+16),"So","Mo","Di","Mi","Do","Fr","Sa"))</f>
        <v>Di</v>
      </c>
      <c r="S6" s="8" t="str">
        <f>IF(S5="","",CHOOSE(WEEKDAY(C3+17),"So","Mo","Di","Mi","Do","Fr","Sa"))</f>
        <v>Mi</v>
      </c>
      <c r="T6" s="8" t="str">
        <f>IF(T5="","",CHOOSE(WEEKDAY(C3+18),"So","Mo","Di","Mi","Do","Fr","Sa"))</f>
        <v>Do</v>
      </c>
      <c r="U6" s="8" t="str">
        <f>IF(U5="","",CHOOSE(WEEKDAY(C3+19),"So","Mo","Di","Mi","Do","Fr","Sa"))</f>
        <v>Fr</v>
      </c>
      <c r="V6" s="8" t="str">
        <f>IF(V5="","",CHOOSE(WEEKDAY(C3+20),"So","Mo","Di","Mi","Do","Fr","Sa"))</f>
        <v>Sa</v>
      </c>
      <c r="W6" s="8" t="str">
        <f>IF(W5="","",CHOOSE(WEEKDAY(C3+21),"So","Mo","Di","Mi","Do","Fr","Sa"))</f>
        <v>So</v>
      </c>
      <c r="X6" s="8" t="str">
        <f>IF(X5="","",CHOOSE(WEEKDAY(C3+22),"So","Mo","Di","Mi","Do","Fr","Sa"))</f>
        <v>Mo</v>
      </c>
      <c r="Y6" s="8" t="str">
        <f>IF(Y5="","",CHOOSE(WEEKDAY(C3+23),"So","Mo","Di","Mi","Do","Fr","Sa"))</f>
        <v>Di</v>
      </c>
      <c r="Z6" s="8" t="str">
        <f>IF(Z5="","",CHOOSE(WEEKDAY(C3+24),"So","Mo","Di","Mi","Do","Fr","Sa"))</f>
        <v>Mi</v>
      </c>
      <c r="AA6" s="8" t="str">
        <f>IF(AA5="","",CHOOSE(WEEKDAY(C3+25),"So","Mo","Di","Mi","Do","Fr","Sa"))</f>
        <v>Do</v>
      </c>
      <c r="AB6" s="8" t="str">
        <f>IF(AB5="","",CHOOSE(WEEKDAY(C3+26),"So","Mo","Di","Mi","Do","Fr","Sa"))</f>
        <v>Fr</v>
      </c>
      <c r="AC6" s="8" t="str">
        <f>IF(AC5="","",CHOOSE(WEEKDAY(C3+27),"So","Mo","Di","Mi","Do","Fr","Sa"))</f>
        <v>Sa</v>
      </c>
      <c r="AD6" s="8" t="str">
        <f>IF(AD5="","",CHOOSE(WEEKDAY(C3+28),"So","Mo","Di","Mi","Do","Fr","Sa"))</f>
        <v>So</v>
      </c>
      <c r="AE6" s="8" t="str">
        <f>IF(AE5="","",CHOOSE(WEEKDAY(C3+29),"So","Mo","Di","Mi","Do","Fr","Sa"))</f>
        <v>Mo</v>
      </c>
      <c r="AF6" s="8" t="str">
        <f>IF(AF5="","",CHOOSE(WEEKDAY(C3+30),"So","Mo","Di","Mi","Do","Fr","Sa"))</f>
        <v/>
      </c>
      <c r="AG6" s="7"/>
      <c r="AH6" s="7"/>
      <c r="AI6" s="7"/>
      <c r="AJ6" s="7"/>
      <c r="AK6" s="7"/>
    </row>
    <row r="7" ht="20" customHeight="1" spans="1:37" x14ac:dyDescent="0.25">
      <c r="A7" s="6" t="s">
        <v>11</v>
      </c>
      <c r="B7" s="9"/>
      <c r="C7" s="9" t="s">
        <v>6</v>
      </c>
      <c r="D7" s="9" t="s">
        <v>6</v>
      </c>
      <c r="E7" s="9" t="s">
        <v>6</v>
      </c>
      <c r="F7" s="9" t="s">
        <v>6</v>
      </c>
      <c r="G7" s="9" t="s">
        <v>6</v>
      </c>
      <c r="H7" s="9"/>
      <c r="I7" s="9"/>
      <c r="J7" s="9" t="s">
        <v>6</v>
      </c>
      <c r="K7" s="9" t="s">
        <v>6</v>
      </c>
      <c r="L7" s="9" t="s">
        <v>6</v>
      </c>
      <c r="M7" s="9" t="s">
        <v>6</v>
      </c>
      <c r="N7" s="9" t="s">
        <v>6</v>
      </c>
      <c r="O7" s="9"/>
      <c r="P7" s="9"/>
      <c r="Q7" s="9" t="s">
        <v>6</v>
      </c>
      <c r="R7" s="9" t="s">
        <v>6</v>
      </c>
      <c r="S7" s="9" t="s">
        <v>6</v>
      </c>
      <c r="T7" s="9" t="s">
        <v>6</v>
      </c>
      <c r="U7" s="9" t="s">
        <v>6</v>
      </c>
      <c r="V7" s="9"/>
      <c r="W7" s="9"/>
      <c r="X7" s="9" t="s">
        <v>6</v>
      </c>
      <c r="Y7" s="9" t="s">
        <v>6</v>
      </c>
      <c r="Z7" s="9" t="s">
        <v>6</v>
      </c>
      <c r="AA7" s="9" t="s">
        <v>6</v>
      </c>
      <c r="AB7" s="9" t="s">
        <v>6</v>
      </c>
      <c r="AC7" s="9"/>
      <c r="AD7" s="9"/>
      <c r="AE7" s="9" t="s">
        <v>6</v>
      </c>
      <c r="AF7" s="9"/>
      <c r="AG7" s="10">
        <f>COUNTIF(B7:AF7,"A")</f>
        <v>21</v>
      </c>
      <c r="AH7" s="10">
        <f>COUNTIF(B7:AF7,"S")</f>
        <v>0</v>
      </c>
      <c r="AI7" s="10">
        <f>COUNTIF(B7:AF7,"U")</f>
        <v>0</v>
      </c>
      <c r="AJ7" s="10">
        <f>COUNTIF(B7:AF7,"K")</f>
        <v>0</v>
      </c>
      <c r="AK7" s="11">
        <f>IF(AG7+AH7+AI7+AJ7=0,"",(AG7+AH7)/(AG7+AH7+AI7+AJ7))</f>
        <v>1</v>
      </c>
    </row>
    <row r="8" ht="20" customHeight="1" spans="1:37" x14ac:dyDescent="0.25">
      <c r="A8" s="6" t="s">
        <v>12</v>
      </c>
      <c r="B8" s="9"/>
      <c r="C8" s="9" t="s">
        <v>6</v>
      </c>
      <c r="D8" s="9" t="s">
        <v>6</v>
      </c>
      <c r="E8" s="9" t="s">
        <v>6</v>
      </c>
      <c r="F8" s="9" t="s">
        <v>6</v>
      </c>
      <c r="G8" s="9" t="s">
        <v>6</v>
      </c>
      <c r="H8" s="9"/>
      <c r="I8" s="9"/>
      <c r="J8" s="9" t="s">
        <v>6</v>
      </c>
      <c r="K8" s="9" t="s">
        <v>6</v>
      </c>
      <c r="L8" s="9" t="s">
        <v>6</v>
      </c>
      <c r="M8" s="9" t="s">
        <v>6</v>
      </c>
      <c r="N8" s="9" t="s">
        <v>6</v>
      </c>
      <c r="O8" s="9"/>
      <c r="P8" s="9"/>
      <c r="Q8" s="9" t="s">
        <v>8</v>
      </c>
      <c r="R8" s="9" t="s">
        <v>8</v>
      </c>
      <c r="S8" s="9" t="s">
        <v>8</v>
      </c>
      <c r="T8" s="9" t="s">
        <v>8</v>
      </c>
      <c r="U8" s="9" t="s">
        <v>8</v>
      </c>
      <c r="V8" s="9"/>
      <c r="W8" s="9"/>
      <c r="X8" s="9" t="s">
        <v>6</v>
      </c>
      <c r="Y8" s="9" t="s">
        <v>6</v>
      </c>
      <c r="Z8" s="9" t="s">
        <v>6</v>
      </c>
      <c r="AA8" s="9" t="s">
        <v>6</v>
      </c>
      <c r="AB8" s="9" t="s">
        <v>6</v>
      </c>
      <c r="AC8" s="9"/>
      <c r="AD8" s="9"/>
      <c r="AE8" s="9" t="s">
        <v>6</v>
      </c>
      <c r="AF8" s="9"/>
      <c r="AG8" s="10">
        <f>COUNTIF(B8:AF8,"A")</f>
        <v>16</v>
      </c>
      <c r="AH8" s="10">
        <f>COUNTIF(B8:AF8,"S")</f>
        <v>0</v>
      </c>
      <c r="AI8" s="10">
        <f>COUNTIF(B8:AF8,"U")</f>
        <v>5</v>
      </c>
      <c r="AJ8" s="10">
        <f>COUNTIF(B8:AF8,"K")</f>
        <v>0</v>
      </c>
      <c r="AK8" s="11">
        <f>IF(AG8+AH8+AI8+AJ8=0,"",(AG8+AH8)/(AG8+AH8+AI8+AJ8))</f>
        <v>0.7619047619047619</v>
      </c>
    </row>
    <row r="9" ht="20" customHeight="1" spans="1:37" x14ac:dyDescent="0.25">
      <c r="A9" s="6" t="s">
        <v>13</v>
      </c>
      <c r="B9" s="9"/>
      <c r="C9" s="9" t="s">
        <v>6</v>
      </c>
      <c r="D9" s="9" t="s">
        <v>6</v>
      </c>
      <c r="E9" s="9" t="s">
        <v>6</v>
      </c>
      <c r="F9" s="9" t="s">
        <v>6</v>
      </c>
      <c r="G9" s="9" t="s">
        <v>6</v>
      </c>
      <c r="H9" s="9"/>
      <c r="I9" s="9"/>
      <c r="J9" s="9" t="s">
        <v>6</v>
      </c>
      <c r="K9" s="9" t="s">
        <v>6</v>
      </c>
      <c r="L9" s="9" t="s">
        <v>6</v>
      </c>
      <c r="M9" s="9" t="s">
        <v>6</v>
      </c>
      <c r="N9" s="9" t="s">
        <v>6</v>
      </c>
      <c r="O9" s="9"/>
      <c r="P9" s="9"/>
      <c r="Q9" s="9" t="s">
        <v>6</v>
      </c>
      <c r="R9" s="9" t="s">
        <v>6</v>
      </c>
      <c r="S9" s="9" t="s">
        <v>6</v>
      </c>
      <c r="T9" s="9" t="s">
        <v>6</v>
      </c>
      <c r="U9" s="9" t="s">
        <v>6</v>
      </c>
      <c r="V9" s="9"/>
      <c r="W9" s="9"/>
      <c r="X9" s="9" t="s">
        <v>6</v>
      </c>
      <c r="Y9" s="9" t="s">
        <v>6</v>
      </c>
      <c r="Z9" s="9" t="s">
        <v>6</v>
      </c>
      <c r="AA9" s="9" t="s">
        <v>6</v>
      </c>
      <c r="AB9" s="9" t="s">
        <v>6</v>
      </c>
      <c r="AC9" s="9"/>
      <c r="AD9" s="9"/>
      <c r="AE9" s="9" t="s">
        <v>6</v>
      </c>
      <c r="AF9" s="9"/>
      <c r="AG9" s="10">
        <f>COUNTIF(B9:AF9,"A")</f>
        <v>21</v>
      </c>
      <c r="AH9" s="10">
        <f>COUNTIF(B9:AF9,"S")</f>
        <v>0</v>
      </c>
      <c r="AI9" s="10">
        <f>COUNTIF(B9:AF9,"U")</f>
        <v>0</v>
      </c>
      <c r="AJ9" s="10">
        <f>COUNTIF(B9:AF9,"K")</f>
        <v>0</v>
      </c>
      <c r="AK9" s="11">
        <f>IF(AG9+AH9+AI9+AJ9=0,"",(AG9+AH9)/(AG9+AH9+AI9+AJ9))</f>
        <v>1</v>
      </c>
    </row>
    <row r="10" ht="20" customHeight="1" spans="1:37" x14ac:dyDescent="0.25">
      <c r="A10" s="6" t="s">
        <v>14</v>
      </c>
      <c r="B10" s="9"/>
      <c r="C10" s="9" t="s">
        <v>6</v>
      </c>
      <c r="D10" s="9" t="s">
        <v>6</v>
      </c>
      <c r="E10" s="9" t="s">
        <v>6</v>
      </c>
      <c r="F10" s="9" t="s">
        <v>6</v>
      </c>
      <c r="G10" s="9" t="s">
        <v>6</v>
      </c>
      <c r="H10" s="9"/>
      <c r="I10" s="9"/>
      <c r="J10" s="9" t="s">
        <v>6</v>
      </c>
      <c r="K10" s="9" t="s">
        <v>9</v>
      </c>
      <c r="L10" s="9" t="s">
        <v>9</v>
      </c>
      <c r="M10" s="9" t="s">
        <v>6</v>
      </c>
      <c r="N10" s="9" t="s">
        <v>6</v>
      </c>
      <c r="O10" s="9"/>
      <c r="P10" s="9"/>
      <c r="Q10" s="9" t="s">
        <v>6</v>
      </c>
      <c r="R10" s="9" t="s">
        <v>6</v>
      </c>
      <c r="S10" s="9" t="s">
        <v>6</v>
      </c>
      <c r="T10" s="9" t="s">
        <v>6</v>
      </c>
      <c r="U10" s="9" t="s">
        <v>6</v>
      </c>
      <c r="V10" s="9"/>
      <c r="W10" s="9"/>
      <c r="X10" s="9" t="s">
        <v>6</v>
      </c>
      <c r="Y10" s="9" t="s">
        <v>6</v>
      </c>
      <c r="Z10" s="9" t="s">
        <v>6</v>
      </c>
      <c r="AA10" s="9" t="s">
        <v>6</v>
      </c>
      <c r="AB10" s="9" t="s">
        <v>6</v>
      </c>
      <c r="AC10" s="9"/>
      <c r="AD10" s="9"/>
      <c r="AE10" s="9" t="s">
        <v>6</v>
      </c>
      <c r="AF10" s="9"/>
      <c r="AG10" s="10">
        <f>COUNTIF(B10:AF10,"A")</f>
        <v>19</v>
      </c>
      <c r="AH10" s="10">
        <f>COUNTIF(B10:AF10,"S")</f>
        <v>0</v>
      </c>
      <c r="AI10" s="10">
        <f>COUNTIF(B10:AF10,"U")</f>
        <v>0</v>
      </c>
      <c r="AJ10" s="10">
        <f>COUNTIF(B10:AF10,"K")</f>
        <v>2</v>
      </c>
      <c r="AK10" s="11">
        <f>IF(AG10+AH10+AI10+AJ10=0,"",(AG10+AH10)/(AG10+AH10+AI10+AJ10))</f>
        <v>0.9047619047619048</v>
      </c>
    </row>
    <row r="11" ht="20" customHeight="1" spans="1:37" x14ac:dyDescent="0.25">
      <c r="A11" s="6" t="s">
        <v>15</v>
      </c>
      <c r="B11" s="9"/>
      <c r="C11" s="9" t="s">
        <v>6</v>
      </c>
      <c r="D11" s="9" t="s">
        <v>6</v>
      </c>
      <c r="E11" s="9" t="s">
        <v>6</v>
      </c>
      <c r="F11" s="9" t="s">
        <v>6</v>
      </c>
      <c r="G11" s="9" t="s">
        <v>6</v>
      </c>
      <c r="H11" s="9"/>
      <c r="I11" s="9"/>
      <c r="J11" s="9" t="s">
        <v>6</v>
      </c>
      <c r="K11" s="9" t="s">
        <v>6</v>
      </c>
      <c r="L11" s="9" t="s">
        <v>6</v>
      </c>
      <c r="M11" s="9" t="s">
        <v>6</v>
      </c>
      <c r="N11" s="9" t="s">
        <v>6</v>
      </c>
      <c r="O11" s="9"/>
      <c r="P11" s="9"/>
      <c r="Q11" s="9" t="s">
        <v>6</v>
      </c>
      <c r="R11" s="9" t="s">
        <v>6</v>
      </c>
      <c r="S11" s="9" t="s">
        <v>6</v>
      </c>
      <c r="T11" s="9" t="s">
        <v>6</v>
      </c>
      <c r="U11" s="9" t="s">
        <v>6</v>
      </c>
      <c r="V11" s="9"/>
      <c r="W11" s="9"/>
      <c r="X11" s="9" t="s">
        <v>6</v>
      </c>
      <c r="Y11" s="9" t="s">
        <v>6</v>
      </c>
      <c r="Z11" s="9" t="s">
        <v>7</v>
      </c>
      <c r="AA11" s="9" t="s">
        <v>6</v>
      </c>
      <c r="AB11" s="9" t="s">
        <v>6</v>
      </c>
      <c r="AC11" s="9"/>
      <c r="AD11" s="9"/>
      <c r="AE11" s="9" t="s">
        <v>6</v>
      </c>
      <c r="AF11" s="9"/>
      <c r="AG11" s="10">
        <f>COUNTIF(B11:AF11,"A")</f>
        <v>20</v>
      </c>
      <c r="AH11" s="10">
        <f>COUNTIF(B11:AF11,"S")</f>
        <v>1</v>
      </c>
      <c r="AI11" s="10">
        <f>COUNTIF(B11:AF11,"U")</f>
        <v>0</v>
      </c>
      <c r="AJ11" s="10">
        <f>COUNTIF(B11:AF11,"K")</f>
        <v>0</v>
      </c>
      <c r="AK11" s="11">
        <f>IF(AG11+AH11+AI11+AJ11=0,"",(AG11+AH11)/(AG11+AH11+AI11+AJ11))</f>
        <v>1</v>
      </c>
    </row>
    <row r="12" ht="20" customHeight="1" spans="1:37" x14ac:dyDescent="0.25">
      <c r="A12" s="6" t="s">
        <v>16</v>
      </c>
      <c r="B12" s="9"/>
      <c r="C12" s="9" t="s">
        <v>6</v>
      </c>
      <c r="D12" s="9" t="s">
        <v>6</v>
      </c>
      <c r="E12" s="9" t="s">
        <v>6</v>
      </c>
      <c r="F12" s="9" t="s">
        <v>6</v>
      </c>
      <c r="G12" s="9" t="s">
        <v>6</v>
      </c>
      <c r="H12" s="9"/>
      <c r="I12" s="9"/>
      <c r="J12" s="9" t="s">
        <v>6</v>
      </c>
      <c r="K12" s="9" t="s">
        <v>6</v>
      </c>
      <c r="L12" s="9" t="s">
        <v>6</v>
      </c>
      <c r="M12" s="9" t="s">
        <v>6</v>
      </c>
      <c r="N12" s="9" t="s">
        <v>6</v>
      </c>
      <c r="O12" s="9"/>
      <c r="P12" s="9"/>
      <c r="Q12" s="9" t="s">
        <v>6</v>
      </c>
      <c r="R12" s="9" t="s">
        <v>6</v>
      </c>
      <c r="S12" s="9" t="s">
        <v>6</v>
      </c>
      <c r="T12" s="9" t="s">
        <v>6</v>
      </c>
      <c r="U12" s="9" t="s">
        <v>6</v>
      </c>
      <c r="V12" s="9"/>
      <c r="W12" s="9"/>
      <c r="X12" s="9" t="s">
        <v>6</v>
      </c>
      <c r="Y12" s="9" t="s">
        <v>6</v>
      </c>
      <c r="Z12" s="9" t="s">
        <v>6</v>
      </c>
      <c r="AA12" s="9" t="s">
        <v>6</v>
      </c>
      <c r="AB12" s="9" t="s">
        <v>6</v>
      </c>
      <c r="AC12" s="9"/>
      <c r="AD12" s="9"/>
      <c r="AE12" s="9" t="s">
        <v>6</v>
      </c>
      <c r="AF12" s="9"/>
      <c r="AG12" s="10">
        <f>COUNTIF(B12:AF12,"A")</f>
        <v>21</v>
      </c>
      <c r="AH12" s="10">
        <f>COUNTIF(B12:AF12,"S")</f>
        <v>0</v>
      </c>
      <c r="AI12" s="10">
        <f>COUNTIF(B12:AF12,"U")</f>
        <v>0</v>
      </c>
      <c r="AJ12" s="10">
        <f>COUNTIF(B12:AF12,"K")</f>
        <v>0</v>
      </c>
      <c r="AK12" s="11">
        <f>IF(AG12+AH12+AI12+AJ12=0,"",(AG12+AH12)/(AG12+AH12+AI12+AJ12))</f>
        <v>1</v>
      </c>
    </row>
    <row r="13" ht="20" customHeight="1" spans="1:37" x14ac:dyDescent="0.25">
      <c r="A13" s="6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10">
        <f>COUNTIF(B13:AF13,"A")</f>
        <v>0</v>
      </c>
      <c r="AH13" s="10">
        <f>COUNTIF(B13:AF13,"S")</f>
        <v>0</v>
      </c>
      <c r="AI13" s="10">
        <f>COUNTIF(B13:AF13,"U")</f>
        <v>0</v>
      </c>
      <c r="AJ13" s="10">
        <f>COUNTIF(B13:AF13,"K")</f>
        <v>0</v>
      </c>
      <c r="AK13" s="11" t="str">
        <f>IF(AG13+AH13+AI13+AJ13=0,"",(AG13+AH13)/(AG13+AH13+AI13+AJ13))</f>
        <v/>
      </c>
    </row>
    <row r="14" ht="20" customHeight="1" spans="1:37" x14ac:dyDescent="0.25">
      <c r="A14" s="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10">
        <f>COUNTIF(B14:AF14,"A")</f>
        <v>0</v>
      </c>
      <c r="AH14" s="10">
        <f>COUNTIF(B14:AF14,"S")</f>
        <v>0</v>
      </c>
      <c r="AI14" s="10">
        <f>COUNTIF(B14:AF14,"U")</f>
        <v>0</v>
      </c>
      <c r="AJ14" s="10">
        <f>COUNTIF(B14:AF14,"K")</f>
        <v>0</v>
      </c>
      <c r="AK14" s="11" t="str">
        <f>IF(AG14+AH14+AI14+AJ14=0,"",(AG14+AH14)/(AG14+AH14+AI14+AJ14))</f>
        <v/>
      </c>
    </row>
    <row r="15" ht="20" customHeight="1" spans="1:37" x14ac:dyDescent="0.25">
      <c r="A15" s="6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10">
        <f>COUNTIF(B15:AF15,"A")</f>
        <v>0</v>
      </c>
      <c r="AH15" s="10">
        <f>COUNTIF(B15:AF15,"S")</f>
        <v>0</v>
      </c>
      <c r="AI15" s="10">
        <f>COUNTIF(B15:AF15,"U")</f>
        <v>0</v>
      </c>
      <c r="AJ15" s="10">
        <f>COUNTIF(B15:AF15,"K")</f>
        <v>0</v>
      </c>
      <c r="AK15" s="11" t="str">
        <f>IF(AG15+AH15+AI15+AJ15=0,"",(AG15+AH15)/(AG15+AH15+AI15+AJ15))</f>
        <v/>
      </c>
    </row>
    <row r="16" ht="20" customHeight="1" spans="1:37" x14ac:dyDescent="0.25">
      <c r="A16" s="6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10">
        <f>COUNTIF(B16:AF16,"A")</f>
        <v>0</v>
      </c>
      <c r="AH16" s="10">
        <f>COUNTIF(B16:AF16,"S")</f>
        <v>0</v>
      </c>
      <c r="AI16" s="10">
        <f>COUNTIF(B16:AF16,"U")</f>
        <v>0</v>
      </c>
      <c r="AJ16" s="10">
        <f>COUNTIF(B16:AF16,"K")</f>
        <v>0</v>
      </c>
      <c r="AK16" s="11" t="str">
        <f>IF(AG16+AH16+AI16+AJ16=0,"",(AG16+AH16)/(AG16+AH16+AI16+AJ16))</f>
        <v/>
      </c>
    </row>
    <row r="17" spans="1:32" x14ac:dyDescent="0.25">
      <c r="A17" s="12" t="s">
        <v>17</v>
      </c>
      <c r="B17" s="10">
        <f>COUNTIF(B7:B16,"A")+COUNTIF(B7:B16,"S")</f>
        <v>0</v>
      </c>
      <c r="C17" s="10">
        <f>COUNTIF(C7:C16,"A")+COUNTIF(C7:C16,"S")</f>
        <v>6</v>
      </c>
      <c r="D17" s="10">
        <f>COUNTIF(D7:D16,"A")+COUNTIF(D7:D16,"S")</f>
        <v>6</v>
      </c>
      <c r="E17" s="10">
        <f>COUNTIF(E7:E16,"A")+COUNTIF(E7:E16,"S")</f>
        <v>6</v>
      </c>
      <c r="F17" s="10">
        <f>COUNTIF(F7:F16,"A")+COUNTIF(F7:F16,"S")</f>
        <v>6</v>
      </c>
      <c r="G17" s="10">
        <f>COUNTIF(G7:G16,"A")+COUNTIF(G7:G16,"S")</f>
        <v>6</v>
      </c>
      <c r="H17" s="10">
        <f>COUNTIF(H7:H16,"A")+COUNTIF(H7:H16,"S")</f>
        <v>0</v>
      </c>
      <c r="I17" s="10">
        <f>COUNTIF(I7:I16,"A")+COUNTIF(I7:I16,"S")</f>
        <v>0</v>
      </c>
      <c r="J17" s="10">
        <f>COUNTIF(J7:J16,"A")+COUNTIF(J7:J16,"S")</f>
        <v>6</v>
      </c>
      <c r="K17" s="10">
        <f>COUNTIF(K7:K16,"A")+COUNTIF(K7:K16,"S")</f>
        <v>5</v>
      </c>
      <c r="L17" s="10">
        <f>COUNTIF(L7:L16,"A")+COUNTIF(L7:L16,"S")</f>
        <v>5</v>
      </c>
      <c r="M17" s="10">
        <f>COUNTIF(M7:M16,"A")+COUNTIF(M7:M16,"S")</f>
        <v>6</v>
      </c>
      <c r="N17" s="10">
        <f>COUNTIF(N7:N16,"A")+COUNTIF(N7:N16,"S")</f>
        <v>6</v>
      </c>
      <c r="O17" s="10">
        <f>COUNTIF(O7:O16,"A")+COUNTIF(O7:O16,"S")</f>
        <v>0</v>
      </c>
      <c r="P17" s="10">
        <f>COUNTIF(P7:P16,"A")+COUNTIF(P7:P16,"S")</f>
        <v>0</v>
      </c>
      <c r="Q17" s="10">
        <f>COUNTIF(Q7:Q16,"A")+COUNTIF(Q7:Q16,"S")</f>
        <v>5</v>
      </c>
      <c r="R17" s="10">
        <f>COUNTIF(R7:R16,"A")+COUNTIF(R7:R16,"S")</f>
        <v>5</v>
      </c>
      <c r="S17" s="10">
        <f>COUNTIF(S7:S16,"A")+COUNTIF(S7:S16,"S")</f>
        <v>5</v>
      </c>
      <c r="T17" s="10">
        <f>COUNTIF(T7:T16,"A")+COUNTIF(T7:T16,"S")</f>
        <v>5</v>
      </c>
      <c r="U17" s="10">
        <f>COUNTIF(U7:U16,"A")+COUNTIF(U7:U16,"S")</f>
        <v>5</v>
      </c>
      <c r="V17" s="10">
        <f>COUNTIF(V7:V16,"A")+COUNTIF(V7:V16,"S")</f>
        <v>0</v>
      </c>
      <c r="W17" s="10">
        <f>COUNTIF(W7:W16,"A")+COUNTIF(W7:W16,"S")</f>
        <v>0</v>
      </c>
      <c r="X17" s="10">
        <f>COUNTIF(X7:X16,"A")+COUNTIF(X7:X16,"S")</f>
        <v>6</v>
      </c>
      <c r="Y17" s="10">
        <f>COUNTIF(Y7:Y16,"A")+COUNTIF(Y7:Y16,"S")</f>
        <v>6</v>
      </c>
      <c r="Z17" s="10">
        <f>COUNTIF(Z7:Z16,"A")+COUNTIF(Z7:Z16,"S")</f>
        <v>6</v>
      </c>
      <c r="AA17" s="10">
        <f>COUNTIF(AA7:AA16,"A")+COUNTIF(AA7:AA16,"S")</f>
        <v>6</v>
      </c>
      <c r="AB17" s="10">
        <f>COUNTIF(AB7:AB16,"A")+COUNTIF(AB7:AB16,"S")</f>
        <v>6</v>
      </c>
      <c r="AC17" s="10">
        <f>COUNTIF(AC7:AC16,"A")+COUNTIF(AC7:AC16,"S")</f>
        <v>0</v>
      </c>
      <c r="AD17" s="10">
        <f>COUNTIF(AD7:AD16,"A")+COUNTIF(AD7:AD16,"S")</f>
        <v>0</v>
      </c>
      <c r="AE17" s="10">
        <f>COUNTIF(AE7:AE16,"A")+COUNTIF(AE7:AE16,"S")</f>
        <v>6</v>
      </c>
      <c r="AF17" s="10">
        <f>COUNTIF(AF7:AF16,"A")+COUNTIF(AF7:AF16,"S")</f>
        <v>0</v>
      </c>
    </row>
    <row r="19" ht="30" customHeight="1" spans="1:37" x14ac:dyDescent="0.2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1" ht="30" customHeight="1" spans="1:37" x14ac:dyDescent="0.25">
      <c r="A21" s="14" t="s">
        <v>19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</sheetData>
  <mergeCells count="14">
    <mergeCell ref="A1:AK1"/>
    <mergeCell ref="A2:AK2"/>
    <mergeCell ref="A3:B3"/>
    <mergeCell ref="C3:H3"/>
    <mergeCell ref="J3:N3"/>
    <mergeCell ref="O3:X3"/>
    <mergeCell ref="A5:A6"/>
    <mergeCell ref="AG5:AG6"/>
    <mergeCell ref="AH5:AH6"/>
    <mergeCell ref="AI5:AI6"/>
    <mergeCell ref="AJ5:AJ6"/>
    <mergeCell ref="AK5:AK6"/>
    <mergeCell ref="A19:AK19"/>
    <mergeCell ref="A21:AK21"/>
  </mergeCells>
  <conditionalFormatting sqref="B7:AF16">
    <cfRule type="expression" dxfId="0" priority="1">
      <formula>B7="U"</formula>
    </cfRule>
    <cfRule type="expression" dxfId="1" priority="2">
      <formula>B7="K"</formula>
    </cfRule>
    <cfRule type="expression" dxfId="2" priority="3">
      <formula>B7="S"</formula>
    </cfRule>
    <cfRule type="expression" dxfId="3" priority="4">
      <formula>B7="F"</formula>
    </cfRule>
  </conditionalFormatting>
  <conditionalFormatting sqref="B5:AF17">
    <cfRule type="expression" dxfId="4" priority="10">
      <formula>AND(B$5&lt;&gt;"",WEEKDAY($C$3+COLUMN(B$5)-2,2)&gt;5)</formula>
    </cfRule>
  </conditionalFormatting>
  <hyperlinks>
    <hyperlink ref="A21" r:id="rId1"/>
  </hyperlinks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Anwesenheit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2026-10-26T18:12:09Z</dcterms:created>
  <dcterms:modified xsi:type="dcterms:W3CDTF">2026-10-26T18:12:09Z</dcterms:modified>
</cp:coreProperties>
</file>