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Übersicht" state="visible" r:id="rId4"/>
    <sheet sheetId="2" name="Jan" state="visible" r:id="rId5"/>
    <sheet sheetId="3" name="Feb" state="visible" r:id="rId6"/>
    <sheet sheetId="4" name="Mär" state="visible" r:id="rId7"/>
    <sheet sheetId="5" name="Apr" state="visible" r:id="rId8"/>
    <sheet sheetId="6" name="Mai" state="visible" r:id="rId9"/>
    <sheet sheetId="7" name="Jun" state="visible" r:id="rId10"/>
    <sheet sheetId="8" name="Jul" state="visible" r:id="rId11"/>
    <sheet sheetId="9" name="Aug" state="visible" r:id="rId12"/>
    <sheet sheetId="10" name="Sep" state="visible" r:id="rId13"/>
    <sheet sheetId="11" name="Okt" state="visible" r:id="rId14"/>
    <sheet sheetId="12" name="Nov" state="visible" r:id="rId15"/>
    <sheet sheetId="13" name="Dez" state="visible" r:id="rId16"/>
  </sheets>
  <calcPr calcId="171027" fullCalcOnLoad="1"/>
</workbook>
</file>

<file path=xl/sharedStrings.xml><?xml version="1.0" encoding="utf-8"?>
<sst xmlns="http://schemas.openxmlformats.org/spreadsheetml/2006/main" count="292" uniqueCount="55">
  <si>
    <t>Arbeitszeiterfassung 2026: Jahresübersicht</t>
  </si>
  <si>
    <t>Name, Abteilung und Soll pro Tag hier einmal eintragen, die zwölf Monatsblätter übernehmen sie. Die Tabelle sammelt Ist, Soll und Saldo jedes Monats.</t>
  </si>
  <si>
    <t>Name</t>
  </si>
  <si>
    <t/>
  </si>
  <si>
    <t>Abteilung</t>
  </si>
  <si>
    <t>Soll pro Tag (Std.)</t>
  </si>
  <si>
    <t>Monat</t>
  </si>
  <si>
    <t>Ist (Std.)</t>
  </si>
  <si>
    <t>Soll (Std.)</t>
  </si>
  <si>
    <t>Saldo</t>
  </si>
  <si>
    <t>Saldo kumuliert</t>
  </si>
  <si>
    <t>Arbeitstage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</si>
  <si>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</si>
  <si>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</si>
  <si>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</si>
  <si>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</si>
  <si>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</si>
  <si>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</si>
  <si>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</si>
  <si>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</si>
  <si>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</si>
  <si>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</si>
  <si>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</si>
  <si>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</si>
  <si>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Jahr</t>
  </si>
  <si>
    <t>Saldo ist Ist minus Soll: Ein Plus sind Überstunden, ein Minus fehlende Stunden. Das Soll zählt Montag bis Freitag; Feiertage tragen Sie im jeweiligen Monat mit Soll 0 ein, weil sie je Land und Bundesland verschieden sind.</t>
  </si>
  <si>
    <t>Arbeitszeit ohne Tabelle erfassen? Mit InShift stempelt das Team per App oder am Tablet, die Stunden kommen aus dem Dienstplan: inshift.app/de/</t>
  </si>
  <si>
    <t>Arbeitszeiterfassung Januar 2026</t>
  </si>
  <si>
    <t>Name, Abteilung und Soll pro Tag stehen auf dem Blatt Übersicht. Beginn und Ende im Format 8:00, die Pause in Minuten. Bei Feiertag, Urlaub oder Krankheit das Soll der Zeile auf 0 setzen.</t>
  </si>
  <si>
    <t>Soll pro Tag</t>
  </si>
  <si>
    <t>Std., Mo bis Fr</t>
  </si>
  <si>
    <t>Tag</t>
  </si>
  <si>
    <t>Datum</t>
  </si>
  <si>
    <t>Beginn</t>
  </si>
  <si>
    <t>Ende</t>
  </si>
  <si>
    <t>Pause (Min.)</t>
  </si>
  <si>
    <t>Arbeitszeit (Std.)</t>
  </si>
  <si>
    <t>Bemerkung</t>
  </si>
  <si>
    <t>Summe Arbeitszeit (Ist)</t>
  </si>
  <si>
    <t>Summe Soll</t>
  </si>
  <si>
    <t>Über- oder Minusstunden</t>
  </si>
  <si>
    <t>Datum, Unterschrift Mitarbeiter/in</t>
  </si>
  <si>
    <t>Datum, Unterschrift Vorgesetzte/r</t>
  </si>
  <si>
    <t>Arbeitszeit ist Ende minus Beginn minus Pause, über Mitternacht wird richtig gerechnet. Die Summen dieses Blatts gehen in die Übersicht.</t>
  </si>
  <si>
    <t>Arbeitszeiterfassung Februar 2026</t>
  </si>
  <si>
    <t>Arbeitszeiterfassung März 2026</t>
  </si>
  <si>
    <t>Arbeitszeiterfassung April 2026</t>
  </si>
  <si>
    <t>Arbeitszeiterfassung Mai 2026</t>
  </si>
  <si>
    <t>Arbeitszeiterfassung Juni 2026</t>
  </si>
  <si>
    <t>Arbeitszeiterfassung Juli 2026</t>
  </si>
  <si>
    <t>Arbeitszeiterfassung August 2026</t>
  </si>
  <si>
    <t>Arbeitszeiterfassung September 2026</t>
  </si>
  <si>
    <t>Arbeitszeiterfassung Oktober 2026</t>
  </si>
  <si>
    <t>Arbeitszeiterfassung November 2026</t>
  </si>
  <si>
    <t>Arbeitszeiterfassung Dezember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</si>
</sst>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+0.00;-0.00;0.00"/>
    <numFmt numFmtId="165" formatCode="mmmm yyyy"/>
    <numFmt numFmtId="166" formatCode="dd.mm."/>
    <numFmt numFmtId="167" formatCode="hh:mm"/>
  </numFmts>
  <fonts count="8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b/>
    </font>
    <font>
      <b/>
      <color rgb="FF111827"/>
      <sz val="11"/>
    </font>
    <font>
      <i/>
      <color rgb="FF6B7280"/>
      <sz val="10"/>
    </font>
    <font>
      <b/>
      <u/>
      <color rgb="FF2563EB"/>
    </font>
    <font>
      <color rgb="FF6B7280"/>
      <sz val="9"/>
    </font>
  </fonts>
  <fills count="4">
    <fill>
      <patternFill patternType="none"/>
    </fill>
    <fill>
      <patternFill patternType="gray125"/>
    </fill>
    <fill>
      <patternFill patternType="solid">
        <fgColor rgb="FFFEF9C3"/>
      </patternFill>
    </fill>
    <fill>
      <patternFill patternType="solid">
        <fgColor rgb="FFF3F4F6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D1D5DB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/>
    <xf numFmtId="0" fontId="3" fillId="2" borderId="1" xfId="0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2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165" fontId="3" fillId="0" borderId="1" xfId="0" applyNumberFormat="1" applyFont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167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0" borderId="0" xfId="0" applyFont="1" applyAlignment="1">
      <alignment horizontal="right"/>
    </xf>
    <xf numFmtId="0" fontId="7" fillId="0" borderId="2" xfId="0" applyFont="1" applyBorder="1"/>
  </cellXfs>
  <cellStyles count="1">
    <cellStyle name="Normal" xfId="0" builtinId="0"/>
  </cellStyles>
  <dxfs count="12">
    <dxf>
      <fill>
        <patternFill patternType="solid">
          <bgColor rgb="FFF3F4F6"/>
        </patternFill>
      </fill>
    </dxf>
    <dxf>
      <fill>
        <patternFill patternType="solid">
          <bgColor rgb="FFF3F4F6"/>
        </patternFill>
      </fill>
    </dxf>
    <dxf>
      <fill>
        <patternFill patternType="solid">
          <bgColor rgb="FFF3F4F6"/>
        </patternFill>
      </fill>
    </dxf>
    <dxf>
      <fill>
        <patternFill patternType="solid">
          <bgColor rgb="FFF3F4F6"/>
        </patternFill>
      </fill>
    </dxf>
    <dxf>
      <fill>
        <patternFill patternType="solid">
          <bgColor rgb="FFF3F4F6"/>
        </patternFill>
      </fill>
    </dxf>
    <dxf>
      <fill>
        <patternFill patternType="solid">
          <bgColor rgb="FFF3F4F6"/>
        </patternFill>
      </fill>
    </dxf>
    <dxf>
      <fill>
        <patternFill patternType="solid">
          <bgColor rgb="FFF3F4F6"/>
        </patternFill>
      </fill>
    </dxf>
    <dxf>
      <fill>
        <patternFill patternType="solid">
          <bgColor rgb="FFF3F4F6"/>
        </patternFill>
      </fill>
    </dxf>
    <dxf>
      <fill>
        <patternFill patternType="solid">
          <bgColor rgb="FFF3F4F6"/>
        </patternFill>
      </fill>
    </dxf>
    <dxf>
      <fill>
        <patternFill patternType="solid">
          <bgColor rgb="FFF3F4F6"/>
        </patternFill>
      </fill>
    </dxf>
    <dxf>
      <fill>
        <patternFill patternType="solid">
          <bgColor rgb="FFF3F4F6"/>
        </patternFill>
      </fill>
    </dxf>
    <dxf>
      <fill>
        <patternFill patternType="solid">
          <bgColor rgb="FFF3F4F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shift.app/de/?utm_source=xlsx&amp;utm_medium=template&amp;utm_campaign=arbeitszeiterfassung-2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 showGridLines="0"/>
  </sheetViews>
  <sheetFormatPr defaultRowHeight="15" outlineLevelRow="0" outlineLevelCol="0" x14ac:dyDescent="55"/>
  <cols>
    <col min="1" max="1" width="18" customWidth="1"/>
    <col min="2" max="2" width="14" customWidth="1"/>
    <col min="3" max="4" width="12" customWidth="1"/>
    <col min="5" max="5" width="14" customWidth="1"/>
    <col min="6" max="6" width="16" customWidth="1"/>
  </cols>
  <sheetData>
    <row r="1" ht="24" customHeight="1" spans="1:6" x14ac:dyDescent="0.25">
      <c r="A1" s="1" t="s">
        <v>0</v>
      </c>
      <c r="B1" s="1"/>
      <c r="C1" s="1"/>
      <c r="D1" s="1"/>
      <c r="E1" s="1"/>
      <c r="F1" s="1"/>
    </row>
    <row r="2" ht="32" customHeight="1" spans="1:6" x14ac:dyDescent="0.25">
      <c r="A2" s="2" t="s">
        <v>1</v>
      </c>
      <c r="B2" s="2"/>
      <c r="C2" s="2"/>
      <c r="D2" s="2"/>
      <c r="E2" s="2"/>
      <c r="F2" s="2"/>
    </row>
    <row r="3" spans="1:3" x14ac:dyDescent="0.25">
      <c r="A3" s="3" t="s">
        <v>2</v>
      </c>
      <c r="B3" s="4" t="s">
        <v>3</v>
      </c>
      <c r="C3" s="4"/>
    </row>
    <row r="4" spans="1:3" x14ac:dyDescent="0.25">
      <c r="A4" s="3" t="s">
        <v>4</v>
      </c>
      <c r="B4" s="4" t="s">
        <v>3</v>
      </c>
      <c r="C4" s="4"/>
    </row>
    <row r="5" spans="1:3" x14ac:dyDescent="0.25">
      <c r="A5" s="3" t="s">
        <v>5</v>
      </c>
      <c r="B5" s="5">
        <v>8</v>
      </c>
      <c r="C5" s="5"/>
    </row>
    <row r="7" spans="1:6" x14ac:dyDescent="0.25">
      <c r="A7" s="6" t="s">
        <v>6</v>
      </c>
      <c r="B7" s="6" t="s">
        <v>7</v>
      </c>
      <c r="C7" s="6" t="s">
        <v>8</v>
      </c>
      <c r="D7" s="6" t="s">
        <v>9</v>
      </c>
      <c r="E7" s="6" t="s">
        <v>10</v>
      </c>
      <c r="F7" s="6" t="s">
        <v>11</v>
      </c>
    </row>
    <row r="8" spans="1:6" x14ac:dyDescent="0.25">
      <c r="A8" s="7" t="s">
        <v>12</v>
      </c>
      <c r="B8" s="8">
        <f>'Jan'!$F$39</f>
        <v>0</v>
      </c>
      <c r="C8" s="8">
        <f>'Jan'!$F$40</f>
        <v>176</v>
      </c>
      <c r="D8" s="9">
        <f>B8-C8</f>
        <v>-176</v>
      </c>
      <c r="E8" s="9">
        <f>D8</f>
        <v>-176</v>
      </c>
      <c r="F8" s="10">
        <f>'Jan'!$F$42</f>
        <v>0</v>
      </c>
    </row>
    <row r="9" spans="1:6" x14ac:dyDescent="0.25">
      <c r="A9" s="7" t="s">
        <v>13</v>
      </c>
      <c r="B9" s="8">
        <f>'Feb'!$F$39</f>
        <v>0</v>
      </c>
      <c r="C9" s="8">
        <f>'Feb'!$F$40</f>
        <v>160</v>
      </c>
      <c r="D9" s="9">
        <f>B9-C9</f>
        <v>-160</v>
      </c>
      <c r="E9" s="9">
        <f>E8+D9</f>
        <v>-336</v>
      </c>
      <c r="F9" s="10">
        <f>'Feb'!$F$42</f>
        <v>0</v>
      </c>
    </row>
    <row r="10" spans="1:6" x14ac:dyDescent="0.25">
      <c r="A10" s="7" t="s">
        <v>14</v>
      </c>
      <c r="B10" s="8">
        <f>'Mär'!$F$39</f>
        <v>0</v>
      </c>
      <c r="C10" s="8">
        <f>'Mär'!$F$40</f>
        <v>176</v>
      </c>
      <c r="D10" s="9">
        <f>B10-C10</f>
        <v>-176</v>
      </c>
      <c r="E10" s="9">
        <f>E9+D10</f>
        <v>-512</v>
      </c>
      <c r="F10" s="10">
        <f>'Mär'!$F$42</f>
        <v>0</v>
      </c>
    </row>
    <row r="11" spans="1:6" x14ac:dyDescent="0.25">
      <c r="A11" s="7" t="s">
        <v>15</v>
      </c>
      <c r="B11" s="8">
        <f>'Apr'!$F$39</f>
        <v>0</v>
      </c>
      <c r="C11" s="8">
        <f>'Apr'!$F$40</f>
        <v>176</v>
      </c>
      <c r="D11" s="9">
        <f>B11-C11</f>
        <v>-176</v>
      </c>
      <c r="E11" s="9">
        <f>E10+D11</f>
        <v>-688</v>
      </c>
      <c r="F11" s="10">
        <f>'Apr'!$F$42</f>
        <v>0</v>
      </c>
    </row>
    <row r="12" spans="1:6" x14ac:dyDescent="0.25">
      <c r="A12" s="7" t="s">
        <v>16</v>
      </c>
      <c r="B12" s="8">
        <f>'Mai'!$F$39</f>
        <v>0</v>
      </c>
      <c r="C12" s="8">
        <f>'Mai'!$F$40</f>
        <v>168</v>
      </c>
      <c r="D12" s="9">
        <f>B12-C12</f>
        <v>-168</v>
      </c>
      <c r="E12" s="9">
        <f>E11+D12</f>
        <v>-856</v>
      </c>
      <c r="F12" s="10">
        <f>'Mai'!$F$42</f>
        <v>0</v>
      </c>
    </row>
    <row r="13" spans="1:6" x14ac:dyDescent="0.25">
      <c r="A13" s="7" t="s">
        <v>17</v>
      </c>
      <c r="B13" s="8">
        <f>'Jun'!$F$39</f>
        <v>0</v>
      </c>
      <c r="C13" s="8">
        <f>'Jun'!$F$40</f>
        <v>176</v>
      </c>
      <c r="D13" s="9">
        <f>B13-C13</f>
        <v>-176</v>
      </c>
      <c r="E13" s="9">
        <f>E12+D13</f>
        <v>-1032</v>
      </c>
      <c r="F13" s="10">
        <f>'Jun'!$F$42</f>
        <v>0</v>
      </c>
    </row>
    <row r="14" spans="1:6" x14ac:dyDescent="0.25">
      <c r="A14" s="7" t="s">
        <v>18</v>
      </c>
      <c r="B14" s="8">
        <f>'Jul'!$F$39</f>
        <v>0</v>
      </c>
      <c r="C14" s="8">
        <f>'Jul'!$F$40</f>
        <v>184</v>
      </c>
      <c r="D14" s="9">
        <f>B14-C14</f>
        <v>-184</v>
      </c>
      <c r="E14" s="9">
        <f>E13+D14</f>
        <v>-1216</v>
      </c>
      <c r="F14" s="10">
        <f>'Jul'!$F$42</f>
        <v>0</v>
      </c>
    </row>
    <row r="15" spans="1:6" x14ac:dyDescent="0.25">
      <c r="A15" s="7" t="s">
        <v>19</v>
      </c>
      <c r="B15" s="8">
        <f>'Aug'!$F$39</f>
        <v>0</v>
      </c>
      <c r="C15" s="8">
        <f>'Aug'!$F$40</f>
        <v>168</v>
      </c>
      <c r="D15" s="9">
        <f>B15-C15</f>
        <v>-168</v>
      </c>
      <c r="E15" s="9">
        <f>E14+D15</f>
        <v>-1384</v>
      </c>
      <c r="F15" s="10">
        <f>'Aug'!$F$42</f>
        <v>0</v>
      </c>
    </row>
    <row r="16" spans="1:6" x14ac:dyDescent="0.25">
      <c r="A16" s="7" t="s">
        <v>20</v>
      </c>
      <c r="B16" s="8">
        <f>'Sep'!$F$39</f>
        <v>0</v>
      </c>
      <c r="C16" s="8">
        <f>'Sep'!$F$40</f>
        <v>176</v>
      </c>
      <c r="D16" s="9">
        <f>B16-C16</f>
        <v>-176</v>
      </c>
      <c r="E16" s="9">
        <f>E15+D16</f>
        <v>-1560</v>
      </c>
      <c r="F16" s="10">
        <f>'Sep'!$F$42</f>
        <v>0</v>
      </c>
    </row>
    <row r="17" spans="1:6" x14ac:dyDescent="0.25">
      <c r="A17" s="7" t="s">
        <v>21</v>
      </c>
      <c r="B17" s="8">
        <f>'Okt'!$F$39</f>
        <v>0</v>
      </c>
      <c r="C17" s="8">
        <f>'Okt'!$F$40</f>
        <v>176</v>
      </c>
      <c r="D17" s="9">
        <f>B17-C17</f>
        <v>-176</v>
      </c>
      <c r="E17" s="9">
        <f>E16+D17</f>
        <v>-1736</v>
      </c>
      <c r="F17" s="10">
        <f>'Okt'!$F$42</f>
        <v>0</v>
      </c>
    </row>
    <row r="18" spans="1:6" x14ac:dyDescent="0.25">
      <c r="A18" s="7" t="s">
        <v>22</v>
      </c>
      <c r="B18" s="8">
        <f>'Nov'!$F$39</f>
        <v>0</v>
      </c>
      <c r="C18" s="8">
        <f>'Nov'!$F$40</f>
        <v>168</v>
      </c>
      <c r="D18" s="9">
        <f>B18-C18</f>
        <v>-168</v>
      </c>
      <c r="E18" s="9">
        <f>E17+D18</f>
        <v>-1904</v>
      </c>
      <c r="F18" s="10">
        <f>'Nov'!$F$42</f>
        <v>0</v>
      </c>
    </row>
    <row r="19" spans="1:6" x14ac:dyDescent="0.25">
      <c r="A19" s="7" t="s">
        <v>23</v>
      </c>
      <c r="B19" s="8">
        <f>'Dez'!$F$39</f>
        <v>0</v>
      </c>
      <c r="C19" s="8">
        <f>'Dez'!$F$40</f>
        <v>184</v>
      </c>
      <c r="D19" s="9">
        <f>B19-C19</f>
        <v>-184</v>
      </c>
      <c r="E19" s="9">
        <f>E18+D19</f>
        <v>-2088</v>
      </c>
      <c r="F19" s="10">
        <f>'Dez'!$F$42</f>
        <v>0</v>
      </c>
    </row>
    <row r="20" spans="1:6" x14ac:dyDescent="0.25">
      <c r="A20" s="3" t="s">
        <v>24</v>
      </c>
      <c r="B20" s="11">
        <f>SUM(B8:B19)</f>
        <v>0</v>
      </c>
      <c r="C20" s="11">
        <f>SUM(C8:C19)</f>
        <v>2088</v>
      </c>
      <c r="D20" s="12">
        <f>SUM(D8:D19)</f>
        <v>-2088</v>
      </c>
      <c r="F20" s="13">
        <f>SUM(F8:F19)</f>
        <v>0</v>
      </c>
    </row>
    <row r="22" ht="44" customHeight="1" spans="1:6" x14ac:dyDescent="0.25">
      <c r="A22" s="14" t="s">
        <v>25</v>
      </c>
      <c r="B22" s="14"/>
      <c r="C22" s="14"/>
      <c r="D22" s="14"/>
      <c r="E22" s="14"/>
      <c r="F22" s="14"/>
    </row>
    <row r="24" ht="44" customHeight="1" spans="1:6" x14ac:dyDescent="0.25">
      <c r="A24" s="15" t="s">
        <v>26</v>
      </c>
      <c r="B24" s="15"/>
      <c r="C24" s="15"/>
      <c r="D24" s="15"/>
      <c r="E24" s="15"/>
      <c r="F24" s="15"/>
    </row>
  </sheetData>
  <mergeCells count="7">
    <mergeCell ref="A1:F1"/>
    <mergeCell ref="A2:F2"/>
    <mergeCell ref="B3:C3"/>
    <mergeCell ref="B4:C4"/>
    <mergeCell ref="B5:C5"/>
    <mergeCell ref="A22:F22"/>
    <mergeCell ref="A24:F24"/>
  </mergeCells>
  <hyperlinks>
    <hyperlink ref="A24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7"/>
  <sheetViews>
    <sheetView workbookViewId="0" showGridLines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12" customWidth="1"/>
    <col min="5" max="6" width="12" customWidth="1"/>
    <col min="8" max="8" width="24" customWidth="1"/>
  </cols>
  <sheetData>
    <row r="1" ht="24" customHeight="1" spans="1:8" x14ac:dyDescent="0.25">
      <c r="A1" s="1" t="s">
        <v>27</v>
      </c>
      <c r="B1" s="1"/>
      <c r="C1" s="1"/>
      <c r="D1" s="1"/>
      <c r="E1" s="1"/>
      <c r="F1" s="1"/>
      <c r="G1" s="1"/>
      <c r="H1" s="1"/>
    </row>
    <row r="2" ht="32" customHeight="1" spans="1:8" x14ac:dyDescent="0.25">
      <c r="A2" s="2" t="s">
        <v>28</v>
      </c>
      <c r="B2" s="2"/>
      <c r="C2" s="2"/>
      <c r="D2" s="2"/>
      <c r="E2" s="2"/>
      <c r="F2" s="2"/>
      <c r="G2" s="2"/>
      <c r="H2" s="2"/>
    </row>
    <row r="3" spans="1:8" x14ac:dyDescent="0.25">
      <c r="A3" s="3" t="s">
        <v>2</v>
      </c>
      <c r="B3" s="7" t="str">
        <f>'Übersicht'!$B$3</f>
        <v/>
      </c>
      <c r="C3" s="7"/>
      <c r="D3" s="7"/>
      <c r="E3" s="3" t="s">
        <v>6</v>
      </c>
      <c r="F3" s="16">
        <v>46023</v>
      </c>
      <c r="G3" s="16"/>
      <c r="H3" s="16"/>
    </row>
    <row r="4" spans="1:7" x14ac:dyDescent="0.25">
      <c r="A4" s="3" t="s">
        <v>4</v>
      </c>
      <c r="B4" s="7" t="str">
        <f>'Übersicht'!$B$4</f>
        <v/>
      </c>
      <c r="C4" s="7"/>
      <c r="D4" s="7"/>
      <c r="E4" s="3" t="s">
        <v>29</v>
      </c>
      <c r="F4" s="11">
        <f>'Übersicht'!$B$5</f>
        <v>8</v>
      </c>
      <c r="G4" t="s">
        <v>30</v>
      </c>
    </row>
    <row r="6" ht="30" customHeight="1" spans="1:8" x14ac:dyDescent="0.25">
      <c r="A6" s="6" t="s">
        <v>31</v>
      </c>
      <c r="B6" s="6" t="s">
        <v>32</v>
      </c>
      <c r="C6" s="6" t="s">
        <v>33</v>
      </c>
      <c r="D6" s="6" t="s">
        <v>34</v>
      </c>
      <c r="E6" s="6" t="s">
        <v>35</v>
      </c>
      <c r="F6" s="6" t="s">
        <v>36</v>
      </c>
      <c r="G6" s="6" t="s">
        <v>8</v>
      </c>
      <c r="H6" s="6" t="s">
        <v>37</v>
      </c>
    </row>
    <row r="7" spans="1:8" x14ac:dyDescent="0.25">
      <c r="A7" s="7" t="str">
        <f>IF(ISNUMBER(B7),CHOOSE(WEEKDAY(B7),"So","Mo","Di","Mi","Do","Fr","Sa"),"")</f>
        <v>Do</v>
      </c>
      <c r="B7" s="17">
        <f>IF(MONTH($F$3+0)=MONTH($F$3),$F$3+0,"")</f>
        <v>46023</v>
      </c>
      <c r="C7" s="18"/>
      <c r="D7" s="18"/>
      <c r="E7" s="19"/>
      <c r="F7" s="11">
        <f>IF(AND(ISNUMBER(C7),ISNUMBER(D7)),MAX(0,(D7-C7+IF(D7&lt;C7,1,0))*24-IF(ISNUMBER(E7),E7,0)/60),0)</f>
        <v>0</v>
      </c>
      <c r="G7" s="8">
        <f>IF(ISNUMBER(B7),IF(WEEKDAY(B7,2)&lt;=5,$F$4,0),0)</f>
        <v>8</v>
      </c>
      <c r="H7" s="20"/>
    </row>
    <row r="8" spans="1:8" x14ac:dyDescent="0.25">
      <c r="A8" s="7" t="str">
        <f>IF(ISNUMBER(B8),CHOOSE(WEEKDAY(B8),"So","Mo","Di","Mi","Do","Fr","Sa"),"")</f>
        <v>Fr</v>
      </c>
      <c r="B8" s="17">
        <f>IF(MONTH($F$3+1)=MONTH($F$3),$F$3+1,"")</f>
        <v>46024</v>
      </c>
      <c r="C8" s="18"/>
      <c r="D8" s="18"/>
      <c r="E8" s="19"/>
      <c r="F8" s="11">
        <f>IF(AND(ISNUMBER(C8),ISNUMBER(D8)),MAX(0,(D8-C8+IF(D8&lt;C8,1,0))*24-IF(ISNUMBER(E8),E8,0)/60),0)</f>
        <v>0</v>
      </c>
      <c r="G8" s="8">
        <f>IF(ISNUMBER(B8),IF(WEEKDAY(B8,2)&lt;=5,$F$4,0),0)</f>
        <v>8</v>
      </c>
      <c r="H8" s="20"/>
    </row>
    <row r="9" spans="1:8" x14ac:dyDescent="0.25">
      <c r="A9" s="7" t="str">
        <f>IF(ISNUMBER(B9),CHOOSE(WEEKDAY(B9),"So","Mo","Di","Mi","Do","Fr","Sa"),"")</f>
        <v>Sa</v>
      </c>
      <c r="B9" s="17">
        <f>IF(MONTH($F$3+2)=MONTH($F$3),$F$3+2,"")</f>
        <v>46025</v>
      </c>
      <c r="C9" s="18"/>
      <c r="D9" s="18"/>
      <c r="E9" s="19"/>
      <c r="F9" s="11">
        <f>IF(AND(ISNUMBER(C9),ISNUMBER(D9)),MAX(0,(D9-C9+IF(D9&lt;C9,1,0))*24-IF(ISNUMBER(E9),E9,0)/60),0)</f>
        <v>0</v>
      </c>
      <c r="G9" s="8">
        <f>IF(ISNUMBER(B9),IF(WEEKDAY(B9,2)&lt;=5,$F$4,0),0)</f>
        <v>0</v>
      </c>
      <c r="H9" s="20"/>
    </row>
    <row r="10" spans="1:8" x14ac:dyDescent="0.25">
      <c r="A10" s="7" t="str">
        <f>IF(ISNUMBER(B10),CHOOSE(WEEKDAY(B10),"So","Mo","Di","Mi","Do","Fr","Sa"),"")</f>
        <v>So</v>
      </c>
      <c r="B10" s="17">
        <f>IF(MONTH($F$3+3)=MONTH($F$3),$F$3+3,"")</f>
        <v>46026</v>
      </c>
      <c r="C10" s="18"/>
      <c r="D10" s="18"/>
      <c r="E10" s="19"/>
      <c r="F10" s="11">
        <f>IF(AND(ISNUMBER(C10),ISNUMBER(D10)),MAX(0,(D10-C10+IF(D10&lt;C10,1,0))*24-IF(ISNUMBER(E10),E10,0)/60),0)</f>
        <v>0</v>
      </c>
      <c r="G10" s="8">
        <f>IF(ISNUMBER(B10),IF(WEEKDAY(B10,2)&lt;=5,$F$4,0),0)</f>
        <v>0</v>
      </c>
      <c r="H10" s="20"/>
    </row>
    <row r="11" spans="1:8" x14ac:dyDescent="0.25">
      <c r="A11" s="7" t="str">
        <f>IF(ISNUMBER(B11),CHOOSE(WEEKDAY(B11),"So","Mo","Di","Mi","Do","Fr","Sa"),"")</f>
        <v>Mo</v>
      </c>
      <c r="B11" s="17">
        <f>IF(MONTH($F$3+4)=MONTH($F$3),$F$3+4,"")</f>
        <v>46027</v>
      </c>
      <c r="C11" s="18"/>
      <c r="D11" s="18"/>
      <c r="E11" s="19"/>
      <c r="F11" s="11">
        <f>IF(AND(ISNUMBER(C11),ISNUMBER(D11)),MAX(0,(D11-C11+IF(D11&lt;C11,1,0))*24-IF(ISNUMBER(E11),E11,0)/60),0)</f>
        <v>0</v>
      </c>
      <c r="G11" s="8">
        <f>IF(ISNUMBER(B11),IF(WEEKDAY(B11,2)&lt;=5,$F$4,0),0)</f>
        <v>8</v>
      </c>
      <c r="H11" s="20"/>
    </row>
    <row r="12" spans="1:8" x14ac:dyDescent="0.25">
      <c r="A12" s="7" t="str">
        <f>IF(ISNUMBER(B12),CHOOSE(WEEKDAY(B12),"So","Mo","Di","Mi","Do","Fr","Sa"),"")</f>
        <v>Di</v>
      </c>
      <c r="B12" s="17">
        <f>IF(MONTH($F$3+5)=MONTH($F$3),$F$3+5,"")</f>
        <v>46028</v>
      </c>
      <c r="C12" s="18"/>
      <c r="D12" s="18"/>
      <c r="E12" s="19"/>
      <c r="F12" s="11">
        <f>IF(AND(ISNUMBER(C12),ISNUMBER(D12)),MAX(0,(D12-C12+IF(D12&lt;C12,1,0))*24-IF(ISNUMBER(E12),E12,0)/60),0)</f>
        <v>0</v>
      </c>
      <c r="G12" s="8">
        <f>IF(ISNUMBER(B12),IF(WEEKDAY(B12,2)&lt;=5,$F$4,0),0)</f>
        <v>8</v>
      </c>
      <c r="H12" s="20"/>
    </row>
    <row r="13" spans="1:8" x14ac:dyDescent="0.25">
      <c r="A13" s="7" t="str">
        <f>IF(ISNUMBER(B13),CHOOSE(WEEKDAY(B13),"So","Mo","Di","Mi","Do","Fr","Sa"),"")</f>
        <v>Mi</v>
      </c>
      <c r="B13" s="17">
        <f>IF(MONTH($F$3+6)=MONTH($F$3),$F$3+6,"")</f>
        <v>46029</v>
      </c>
      <c r="C13" s="18"/>
      <c r="D13" s="18"/>
      <c r="E13" s="19"/>
      <c r="F13" s="11">
        <f>IF(AND(ISNUMBER(C13),ISNUMBER(D13)),MAX(0,(D13-C13+IF(D13&lt;C13,1,0))*24-IF(ISNUMBER(E13),E13,0)/60),0)</f>
        <v>0</v>
      </c>
      <c r="G13" s="8">
        <f>IF(ISNUMBER(B13),IF(WEEKDAY(B13,2)&lt;=5,$F$4,0),0)</f>
        <v>8</v>
      </c>
      <c r="H13" s="20"/>
    </row>
    <row r="14" spans="1:8" x14ac:dyDescent="0.25">
      <c r="A14" s="7" t="str">
        <f>IF(ISNUMBER(B14),CHOOSE(WEEKDAY(B14),"So","Mo","Di","Mi","Do","Fr","Sa"),"")</f>
        <v>Do</v>
      </c>
      <c r="B14" s="17">
        <f>IF(MONTH($F$3+7)=MONTH($F$3),$F$3+7,"")</f>
        <v>46030</v>
      </c>
      <c r="C14" s="18"/>
      <c r="D14" s="18"/>
      <c r="E14" s="19"/>
      <c r="F14" s="11">
        <f>IF(AND(ISNUMBER(C14),ISNUMBER(D14)),MAX(0,(D14-C14+IF(D14&lt;C14,1,0))*24-IF(ISNUMBER(E14),E14,0)/60),0)</f>
        <v>0</v>
      </c>
      <c r="G14" s="8">
        <f>IF(ISNUMBER(B14),IF(WEEKDAY(B14,2)&lt;=5,$F$4,0),0)</f>
        <v>8</v>
      </c>
      <c r="H14" s="20"/>
    </row>
    <row r="15" spans="1:8" x14ac:dyDescent="0.25">
      <c r="A15" s="7" t="str">
        <f>IF(ISNUMBER(B15),CHOOSE(WEEKDAY(B15),"So","Mo","Di","Mi","Do","Fr","Sa"),"")</f>
        <v>Fr</v>
      </c>
      <c r="B15" s="17">
        <f>IF(MONTH($F$3+8)=MONTH($F$3),$F$3+8,"")</f>
        <v>46031</v>
      </c>
      <c r="C15" s="18"/>
      <c r="D15" s="18"/>
      <c r="E15" s="19"/>
      <c r="F15" s="11">
        <f>IF(AND(ISNUMBER(C15),ISNUMBER(D15)),MAX(0,(D15-C15+IF(D15&lt;C15,1,0))*24-IF(ISNUMBER(E15),E15,0)/60),0)</f>
        <v>0</v>
      </c>
      <c r="G15" s="8">
        <f>IF(ISNUMBER(B15),IF(WEEKDAY(B15,2)&lt;=5,$F$4,0),0)</f>
        <v>8</v>
      </c>
      <c r="H15" s="20"/>
    </row>
    <row r="16" spans="1:8" x14ac:dyDescent="0.25">
      <c r="A16" s="7" t="str">
        <f>IF(ISNUMBER(B16),CHOOSE(WEEKDAY(B16),"So","Mo","Di","Mi","Do","Fr","Sa"),"")</f>
        <v>Sa</v>
      </c>
      <c r="B16" s="17">
        <f>IF(MONTH($F$3+9)=MONTH($F$3),$F$3+9,"")</f>
        <v>46032</v>
      </c>
      <c r="C16" s="18"/>
      <c r="D16" s="18"/>
      <c r="E16" s="19"/>
      <c r="F16" s="11">
        <f>IF(AND(ISNUMBER(C16),ISNUMBER(D16)),MAX(0,(D16-C16+IF(D16&lt;C16,1,0))*24-IF(ISNUMBER(E16),E16,0)/60),0)</f>
        <v>0</v>
      </c>
      <c r="G16" s="8">
        <f>IF(ISNUMBER(B16),IF(WEEKDAY(B16,2)&lt;=5,$F$4,0),0)</f>
        <v>0</v>
      </c>
      <c r="H16" s="20"/>
    </row>
    <row r="17" spans="1:8" x14ac:dyDescent="0.25">
      <c r="A17" s="7" t="str">
        <f>IF(ISNUMBER(B17),CHOOSE(WEEKDAY(B17),"So","Mo","Di","Mi","Do","Fr","Sa"),"")</f>
        <v>So</v>
      </c>
      <c r="B17" s="17">
        <f>IF(MONTH($F$3+10)=MONTH($F$3),$F$3+10,"")</f>
        <v>46033</v>
      </c>
      <c r="C17" s="18"/>
      <c r="D17" s="18"/>
      <c r="E17" s="19"/>
      <c r="F17" s="11">
        <f>IF(AND(ISNUMBER(C17),ISNUMBER(D17)),MAX(0,(D17-C17+IF(D17&lt;C17,1,0))*24-IF(ISNUMBER(E17),E17,0)/60),0)</f>
        <v>0</v>
      </c>
      <c r="G17" s="8">
        <f>IF(ISNUMBER(B17),IF(WEEKDAY(B17,2)&lt;=5,$F$4,0),0)</f>
        <v>0</v>
      </c>
      <c r="H17" s="20"/>
    </row>
    <row r="18" spans="1:8" x14ac:dyDescent="0.25">
      <c r="A18" s="7" t="str">
        <f>IF(ISNUMBER(B18),CHOOSE(WEEKDAY(B18),"So","Mo","Di","Mi","Do","Fr","Sa"),"")</f>
        <v>Mo</v>
      </c>
      <c r="B18" s="17">
        <f>IF(MONTH($F$3+11)=MONTH($F$3),$F$3+11,"")</f>
        <v>46034</v>
      </c>
      <c r="C18" s="18"/>
      <c r="D18" s="18"/>
      <c r="E18" s="19"/>
      <c r="F18" s="11">
        <f>IF(AND(ISNUMBER(C18),ISNUMBER(D18)),MAX(0,(D18-C18+IF(D18&lt;C18,1,0))*24-IF(ISNUMBER(E18),E18,0)/60),0)</f>
        <v>0</v>
      </c>
      <c r="G18" s="8">
        <f>IF(ISNUMBER(B18),IF(WEEKDAY(B18,2)&lt;=5,$F$4,0),0)</f>
        <v>8</v>
      </c>
      <c r="H18" s="20"/>
    </row>
    <row r="19" spans="1:8" x14ac:dyDescent="0.25">
      <c r="A19" s="7" t="str">
        <f>IF(ISNUMBER(B19),CHOOSE(WEEKDAY(B19),"So","Mo","Di","Mi","Do","Fr","Sa"),"")</f>
        <v>Di</v>
      </c>
      <c r="B19" s="17">
        <f>IF(MONTH($F$3+12)=MONTH($F$3),$F$3+12,"")</f>
        <v>46035</v>
      </c>
      <c r="C19" s="18"/>
      <c r="D19" s="18"/>
      <c r="E19" s="19"/>
      <c r="F19" s="11">
        <f>IF(AND(ISNUMBER(C19),ISNUMBER(D19)),MAX(0,(D19-C19+IF(D19&lt;C19,1,0))*24-IF(ISNUMBER(E19),E19,0)/60),0)</f>
        <v>0</v>
      </c>
      <c r="G19" s="8">
        <f>IF(ISNUMBER(B19),IF(WEEKDAY(B19,2)&lt;=5,$F$4,0),0)</f>
        <v>8</v>
      </c>
      <c r="H19" s="20"/>
    </row>
    <row r="20" spans="1:8" x14ac:dyDescent="0.25">
      <c r="A20" s="7" t="str">
        <f>IF(ISNUMBER(B20),CHOOSE(WEEKDAY(B20),"So","Mo","Di","Mi","Do","Fr","Sa"),"")</f>
        <v>Mi</v>
      </c>
      <c r="B20" s="17">
        <f>IF(MONTH($F$3+13)=MONTH($F$3),$F$3+13,"")</f>
        <v>46036</v>
      </c>
      <c r="C20" s="18"/>
      <c r="D20" s="18"/>
      <c r="E20" s="19"/>
      <c r="F20" s="11">
        <f>IF(AND(ISNUMBER(C20),ISNUMBER(D20)),MAX(0,(D20-C20+IF(D20&lt;C20,1,0))*24-IF(ISNUMBER(E20),E20,0)/60),0)</f>
        <v>0</v>
      </c>
      <c r="G20" s="8">
        <f>IF(ISNUMBER(B20),IF(WEEKDAY(B20,2)&lt;=5,$F$4,0),0)</f>
        <v>8</v>
      </c>
      <c r="H20" s="20"/>
    </row>
    <row r="21" spans="1:8" x14ac:dyDescent="0.25">
      <c r="A21" s="7" t="str">
        <f>IF(ISNUMBER(B21),CHOOSE(WEEKDAY(B21),"So","Mo","Di","Mi","Do","Fr","Sa"),"")</f>
        <v>Do</v>
      </c>
      <c r="B21" s="17">
        <f>IF(MONTH($F$3+14)=MONTH($F$3),$F$3+14,"")</f>
        <v>46037</v>
      </c>
      <c r="C21" s="18"/>
      <c r="D21" s="18"/>
      <c r="E21" s="19"/>
      <c r="F21" s="11">
        <f>IF(AND(ISNUMBER(C21),ISNUMBER(D21)),MAX(0,(D21-C21+IF(D21&lt;C21,1,0))*24-IF(ISNUMBER(E21),E21,0)/60),0)</f>
        <v>0</v>
      </c>
      <c r="G21" s="8">
        <f>IF(ISNUMBER(B21),IF(WEEKDAY(B21,2)&lt;=5,$F$4,0),0)</f>
        <v>8</v>
      </c>
      <c r="H21" s="20"/>
    </row>
    <row r="22" spans="1:8" x14ac:dyDescent="0.25">
      <c r="A22" s="7" t="str">
        <f>IF(ISNUMBER(B22),CHOOSE(WEEKDAY(B22),"So","Mo","Di","Mi","Do","Fr","Sa"),"")</f>
        <v>Fr</v>
      </c>
      <c r="B22" s="17">
        <f>IF(MONTH($F$3+15)=MONTH($F$3),$F$3+15,"")</f>
        <v>46038</v>
      </c>
      <c r="C22" s="18"/>
      <c r="D22" s="18"/>
      <c r="E22" s="19"/>
      <c r="F22" s="11">
        <f>IF(AND(ISNUMBER(C22),ISNUMBER(D22)),MAX(0,(D22-C22+IF(D22&lt;C22,1,0))*24-IF(ISNUMBER(E22),E22,0)/60),0)</f>
        <v>0</v>
      </c>
      <c r="G22" s="8">
        <f>IF(ISNUMBER(B22),IF(WEEKDAY(B22,2)&lt;=5,$F$4,0),0)</f>
        <v>8</v>
      </c>
      <c r="H22" s="20"/>
    </row>
    <row r="23" spans="1:8" x14ac:dyDescent="0.25">
      <c r="A23" s="7" t="str">
        <f>IF(ISNUMBER(B23),CHOOSE(WEEKDAY(B23),"So","Mo","Di","Mi","Do","Fr","Sa"),"")</f>
        <v>Sa</v>
      </c>
      <c r="B23" s="17">
        <f>IF(MONTH($F$3+16)=MONTH($F$3),$F$3+16,"")</f>
        <v>46039</v>
      </c>
      <c r="C23" s="18"/>
      <c r="D23" s="18"/>
      <c r="E23" s="19"/>
      <c r="F23" s="11">
        <f>IF(AND(ISNUMBER(C23),ISNUMBER(D23)),MAX(0,(D23-C23+IF(D23&lt;C23,1,0))*24-IF(ISNUMBER(E23),E23,0)/60),0)</f>
        <v>0</v>
      </c>
      <c r="G23" s="8">
        <f>IF(ISNUMBER(B23),IF(WEEKDAY(B23,2)&lt;=5,$F$4,0),0)</f>
        <v>0</v>
      </c>
      <c r="H23" s="20"/>
    </row>
    <row r="24" spans="1:8" x14ac:dyDescent="0.25">
      <c r="A24" s="7" t="str">
        <f>IF(ISNUMBER(B24),CHOOSE(WEEKDAY(B24),"So","Mo","Di","Mi","Do","Fr","Sa"),"")</f>
        <v>So</v>
      </c>
      <c r="B24" s="17">
        <f>IF(MONTH($F$3+17)=MONTH($F$3),$F$3+17,"")</f>
        <v>46040</v>
      </c>
      <c r="C24" s="18"/>
      <c r="D24" s="18"/>
      <c r="E24" s="19"/>
      <c r="F24" s="11">
        <f>IF(AND(ISNUMBER(C24),ISNUMBER(D24)),MAX(0,(D24-C24+IF(D24&lt;C24,1,0))*24-IF(ISNUMBER(E24),E24,0)/60),0)</f>
        <v>0</v>
      </c>
      <c r="G24" s="8">
        <f>IF(ISNUMBER(B24),IF(WEEKDAY(B24,2)&lt;=5,$F$4,0),0)</f>
        <v>0</v>
      </c>
      <c r="H24" s="20"/>
    </row>
    <row r="25" spans="1:8" x14ac:dyDescent="0.25">
      <c r="A25" s="7" t="str">
        <f>IF(ISNUMBER(B25),CHOOSE(WEEKDAY(B25),"So","Mo","Di","Mi","Do","Fr","Sa"),"")</f>
        <v>Mo</v>
      </c>
      <c r="B25" s="17">
        <f>IF(MONTH($F$3+18)=MONTH($F$3),$F$3+18,"")</f>
        <v>46041</v>
      </c>
      <c r="C25" s="18"/>
      <c r="D25" s="18"/>
      <c r="E25" s="19"/>
      <c r="F25" s="11">
        <f>IF(AND(ISNUMBER(C25),ISNUMBER(D25)),MAX(0,(D25-C25+IF(D25&lt;C25,1,0))*24-IF(ISNUMBER(E25),E25,0)/60),0)</f>
        <v>0</v>
      </c>
      <c r="G25" s="8">
        <f>IF(ISNUMBER(B25),IF(WEEKDAY(B25,2)&lt;=5,$F$4,0),0)</f>
        <v>8</v>
      </c>
      <c r="H25" s="20"/>
    </row>
    <row r="26" spans="1:8" x14ac:dyDescent="0.25">
      <c r="A26" s="7" t="str">
        <f>IF(ISNUMBER(B26),CHOOSE(WEEKDAY(B26),"So","Mo","Di","Mi","Do","Fr","Sa"),"")</f>
        <v>Di</v>
      </c>
      <c r="B26" s="17">
        <f>IF(MONTH($F$3+19)=MONTH($F$3),$F$3+19,"")</f>
        <v>46042</v>
      </c>
      <c r="C26" s="18"/>
      <c r="D26" s="18"/>
      <c r="E26" s="19"/>
      <c r="F26" s="11">
        <f>IF(AND(ISNUMBER(C26),ISNUMBER(D26)),MAX(0,(D26-C26+IF(D26&lt;C26,1,0))*24-IF(ISNUMBER(E26),E26,0)/60),0)</f>
        <v>0</v>
      </c>
      <c r="G26" s="8">
        <f>IF(ISNUMBER(B26),IF(WEEKDAY(B26,2)&lt;=5,$F$4,0),0)</f>
        <v>8</v>
      </c>
      <c r="H26" s="20"/>
    </row>
    <row r="27" spans="1:8" x14ac:dyDescent="0.25">
      <c r="A27" s="7" t="str">
        <f>IF(ISNUMBER(B27),CHOOSE(WEEKDAY(B27),"So","Mo","Di","Mi","Do","Fr","Sa"),"")</f>
        <v>Mi</v>
      </c>
      <c r="B27" s="17">
        <f>IF(MONTH($F$3+20)=MONTH($F$3),$F$3+20,"")</f>
        <v>46043</v>
      </c>
      <c r="C27" s="18"/>
      <c r="D27" s="18"/>
      <c r="E27" s="19"/>
      <c r="F27" s="11">
        <f>IF(AND(ISNUMBER(C27),ISNUMBER(D27)),MAX(0,(D27-C27+IF(D27&lt;C27,1,0))*24-IF(ISNUMBER(E27),E27,0)/60),0)</f>
        <v>0</v>
      </c>
      <c r="G27" s="8">
        <f>IF(ISNUMBER(B27),IF(WEEKDAY(B27,2)&lt;=5,$F$4,0),0)</f>
        <v>8</v>
      </c>
      <c r="H27" s="20"/>
    </row>
    <row r="28" spans="1:8" x14ac:dyDescent="0.25">
      <c r="A28" s="7" t="str">
        <f>IF(ISNUMBER(B28),CHOOSE(WEEKDAY(B28),"So","Mo","Di","Mi","Do","Fr","Sa"),"")</f>
        <v>Do</v>
      </c>
      <c r="B28" s="17">
        <f>IF(MONTH($F$3+21)=MONTH($F$3),$F$3+21,"")</f>
        <v>46044</v>
      </c>
      <c r="C28" s="18"/>
      <c r="D28" s="18"/>
      <c r="E28" s="19"/>
      <c r="F28" s="11">
        <f>IF(AND(ISNUMBER(C28),ISNUMBER(D28)),MAX(0,(D28-C28+IF(D28&lt;C28,1,0))*24-IF(ISNUMBER(E28),E28,0)/60),0)</f>
        <v>0</v>
      </c>
      <c r="G28" s="8">
        <f>IF(ISNUMBER(B28),IF(WEEKDAY(B28,2)&lt;=5,$F$4,0),0)</f>
        <v>8</v>
      </c>
      <c r="H28" s="20"/>
    </row>
    <row r="29" spans="1:8" x14ac:dyDescent="0.25">
      <c r="A29" s="7" t="str">
        <f>IF(ISNUMBER(B29),CHOOSE(WEEKDAY(B29),"So","Mo","Di","Mi","Do","Fr","Sa"),"")</f>
        <v>Fr</v>
      </c>
      <c r="B29" s="17">
        <f>IF(MONTH($F$3+22)=MONTH($F$3),$F$3+22,"")</f>
        <v>46045</v>
      </c>
      <c r="C29" s="18"/>
      <c r="D29" s="18"/>
      <c r="E29" s="19"/>
      <c r="F29" s="11">
        <f>IF(AND(ISNUMBER(C29),ISNUMBER(D29)),MAX(0,(D29-C29+IF(D29&lt;C29,1,0))*24-IF(ISNUMBER(E29),E29,0)/60),0)</f>
        <v>0</v>
      </c>
      <c r="G29" s="8">
        <f>IF(ISNUMBER(B29),IF(WEEKDAY(B29,2)&lt;=5,$F$4,0),0)</f>
        <v>8</v>
      </c>
      <c r="H29" s="20"/>
    </row>
    <row r="30" spans="1:8" x14ac:dyDescent="0.25">
      <c r="A30" s="7" t="str">
        <f>IF(ISNUMBER(B30),CHOOSE(WEEKDAY(B30),"So","Mo","Di","Mi","Do","Fr","Sa"),"")</f>
        <v>Sa</v>
      </c>
      <c r="B30" s="17">
        <f>IF(MONTH($F$3+23)=MONTH($F$3),$F$3+23,"")</f>
        <v>46046</v>
      </c>
      <c r="C30" s="18"/>
      <c r="D30" s="18"/>
      <c r="E30" s="19"/>
      <c r="F30" s="11">
        <f>IF(AND(ISNUMBER(C30),ISNUMBER(D30)),MAX(0,(D30-C30+IF(D30&lt;C30,1,0))*24-IF(ISNUMBER(E30),E30,0)/60),0)</f>
        <v>0</v>
      </c>
      <c r="G30" s="8">
        <f>IF(ISNUMBER(B30),IF(WEEKDAY(B30,2)&lt;=5,$F$4,0),0)</f>
        <v>0</v>
      </c>
      <c r="H30" s="20"/>
    </row>
    <row r="31" spans="1:8" x14ac:dyDescent="0.25">
      <c r="A31" s="7" t="str">
        <f>IF(ISNUMBER(B31),CHOOSE(WEEKDAY(B31),"So","Mo","Di","Mi","Do","Fr","Sa"),"")</f>
        <v>So</v>
      </c>
      <c r="B31" s="17">
        <f>IF(MONTH($F$3+24)=MONTH($F$3),$F$3+24,"")</f>
        <v>46047</v>
      </c>
      <c r="C31" s="18"/>
      <c r="D31" s="18"/>
      <c r="E31" s="19"/>
      <c r="F31" s="11">
        <f>IF(AND(ISNUMBER(C31),ISNUMBER(D31)),MAX(0,(D31-C31+IF(D31&lt;C31,1,0))*24-IF(ISNUMBER(E31),E31,0)/60),0)</f>
        <v>0</v>
      </c>
      <c r="G31" s="8">
        <f>IF(ISNUMBER(B31),IF(WEEKDAY(B31,2)&lt;=5,$F$4,0),0)</f>
        <v>0</v>
      </c>
      <c r="H31" s="20"/>
    </row>
    <row r="32" spans="1:8" x14ac:dyDescent="0.25">
      <c r="A32" s="7" t="str">
        <f>IF(ISNUMBER(B32),CHOOSE(WEEKDAY(B32),"So","Mo","Di","Mi","Do","Fr","Sa"),"")</f>
        <v>Mo</v>
      </c>
      <c r="B32" s="17">
        <f>IF(MONTH($F$3+25)=MONTH($F$3),$F$3+25,"")</f>
        <v>46048</v>
      </c>
      <c r="C32" s="18"/>
      <c r="D32" s="18"/>
      <c r="E32" s="19"/>
      <c r="F32" s="11">
        <f>IF(AND(ISNUMBER(C32),ISNUMBER(D32)),MAX(0,(D32-C32+IF(D32&lt;C32,1,0))*24-IF(ISNUMBER(E32),E32,0)/60),0)</f>
        <v>0</v>
      </c>
      <c r="G32" s="8">
        <f>IF(ISNUMBER(B32),IF(WEEKDAY(B32,2)&lt;=5,$F$4,0),0)</f>
        <v>8</v>
      </c>
      <c r="H32" s="20"/>
    </row>
    <row r="33" spans="1:8" x14ac:dyDescent="0.25">
      <c r="A33" s="7" t="str">
        <f>IF(ISNUMBER(B33),CHOOSE(WEEKDAY(B33),"So","Mo","Di","Mi","Do","Fr","Sa"),"")</f>
        <v>Di</v>
      </c>
      <c r="B33" s="17">
        <f>IF(MONTH($F$3+26)=MONTH($F$3),$F$3+26,"")</f>
        <v>46049</v>
      </c>
      <c r="C33" s="18"/>
      <c r="D33" s="18"/>
      <c r="E33" s="19"/>
      <c r="F33" s="11">
        <f>IF(AND(ISNUMBER(C33),ISNUMBER(D33)),MAX(0,(D33-C33+IF(D33&lt;C33,1,0))*24-IF(ISNUMBER(E33),E33,0)/60),0)</f>
        <v>0</v>
      </c>
      <c r="G33" s="8">
        <f>IF(ISNUMBER(B33),IF(WEEKDAY(B33,2)&lt;=5,$F$4,0),0)</f>
        <v>8</v>
      </c>
      <c r="H33" s="20"/>
    </row>
    <row r="34" spans="1:8" x14ac:dyDescent="0.25">
      <c r="A34" s="7" t="str">
        <f>IF(ISNUMBER(B34),CHOOSE(WEEKDAY(B34),"So","Mo","Di","Mi","Do","Fr","Sa"),"")</f>
        <v>Mi</v>
      </c>
      <c r="B34" s="17">
        <f>IF(MONTH($F$3+27)=MONTH($F$3),$F$3+27,"")</f>
        <v>46050</v>
      </c>
      <c r="C34" s="18"/>
      <c r="D34" s="18"/>
      <c r="E34" s="19"/>
      <c r="F34" s="11">
        <f>IF(AND(ISNUMBER(C34),ISNUMBER(D34)),MAX(0,(D34-C34+IF(D34&lt;C34,1,0))*24-IF(ISNUMBER(E34),E34,0)/60),0)</f>
        <v>0</v>
      </c>
      <c r="G34" s="8">
        <f>IF(ISNUMBER(B34),IF(WEEKDAY(B34,2)&lt;=5,$F$4,0),0)</f>
        <v>8</v>
      </c>
      <c r="H34" s="20"/>
    </row>
    <row r="35" spans="1:8" x14ac:dyDescent="0.25">
      <c r="A35" s="7" t="str">
        <f>IF(ISNUMBER(B35),CHOOSE(WEEKDAY(B35),"So","Mo","Di","Mi","Do","Fr","Sa"),"")</f>
        <v>Do</v>
      </c>
      <c r="B35" s="17">
        <f>IF(MONTH($F$3+28)=MONTH($F$3),$F$3+28,"")</f>
        <v>46051</v>
      </c>
      <c r="C35" s="18"/>
      <c r="D35" s="18"/>
      <c r="E35" s="19"/>
      <c r="F35" s="11">
        <f>IF(AND(ISNUMBER(C35),ISNUMBER(D35)),MAX(0,(D35-C35+IF(D35&lt;C35,1,0))*24-IF(ISNUMBER(E35),E35,0)/60),0)</f>
        <v>0</v>
      </c>
      <c r="G35" s="8">
        <f>IF(ISNUMBER(B35),IF(WEEKDAY(B35,2)&lt;=5,$F$4,0),0)</f>
        <v>8</v>
      </c>
      <c r="H35" s="20"/>
    </row>
    <row r="36" spans="1:8" x14ac:dyDescent="0.25">
      <c r="A36" s="7" t="str">
        <f>IF(ISNUMBER(B36),CHOOSE(WEEKDAY(B36),"So","Mo","Di","Mi","Do","Fr","Sa"),"")</f>
        <v>Fr</v>
      </c>
      <c r="B36" s="17">
        <f>IF(MONTH($F$3+29)=MONTH($F$3),$F$3+29,"")</f>
        <v>46052</v>
      </c>
      <c r="C36" s="18"/>
      <c r="D36" s="18"/>
      <c r="E36" s="19"/>
      <c r="F36" s="11">
        <f>IF(AND(ISNUMBER(C36),ISNUMBER(D36)),MAX(0,(D36-C36+IF(D36&lt;C36,1,0))*24-IF(ISNUMBER(E36),E36,0)/60),0)</f>
        <v>0</v>
      </c>
      <c r="G36" s="8">
        <f>IF(ISNUMBER(B36),IF(WEEKDAY(B36,2)&lt;=5,$F$4,0),0)</f>
        <v>8</v>
      </c>
      <c r="H36" s="20"/>
    </row>
    <row r="37" spans="1:8" x14ac:dyDescent="0.25">
      <c r="A37" s="7" t="str">
        <f>IF(ISNUMBER(B37),CHOOSE(WEEKDAY(B37),"So","Mo","Di","Mi","Do","Fr","Sa"),"")</f>
        <v>Sa</v>
      </c>
      <c r="B37" s="17">
        <f>IF(MONTH($F$3+30)=MONTH($F$3),$F$3+30,"")</f>
        <v>46053</v>
      </c>
      <c r="C37" s="18"/>
      <c r="D37" s="18"/>
      <c r="E37" s="19"/>
      <c r="F37" s="11">
        <f>IF(AND(ISNUMBER(C37),ISNUMBER(D37)),MAX(0,(D37-C37+IF(D37&lt;C37,1,0))*24-IF(ISNUMBER(E37),E37,0)/60),0)</f>
        <v>0</v>
      </c>
      <c r="G37" s="8">
        <f>IF(ISNUMBER(B37),IF(WEEKDAY(B37,2)&lt;=5,$F$4,0),0)</f>
        <v>0</v>
      </c>
      <c r="H37" s="20"/>
    </row>
    <row r="39" spans="1:6" x14ac:dyDescent="0.25">
      <c r="A39" s="21" t="s">
        <v>38</v>
      </c>
      <c r="B39" s="21"/>
      <c r="C39" s="21"/>
      <c r="D39" s="21"/>
      <c r="E39" s="21"/>
      <c r="F39" s="11">
        <f>SUM(F7:F37)</f>
        <v>0</v>
      </c>
    </row>
    <row r="40" spans="1:6" x14ac:dyDescent="0.25">
      <c r="A40" s="21" t="s">
        <v>39</v>
      </c>
      <c r="B40" s="21"/>
      <c r="C40" s="21"/>
      <c r="D40" s="21"/>
      <c r="E40" s="21"/>
      <c r="F40" s="11">
        <f>SUM(G7:G37)</f>
        <v>176</v>
      </c>
    </row>
    <row r="41" spans="1:6" x14ac:dyDescent="0.25">
      <c r="A41" s="21" t="s">
        <v>40</v>
      </c>
      <c r="B41" s="21"/>
      <c r="C41" s="21"/>
      <c r="D41" s="21"/>
      <c r="E41" s="21"/>
      <c r="F41" s="12">
        <f>F39-F40</f>
        <v>-176</v>
      </c>
    </row>
    <row r="42" spans="1:6" x14ac:dyDescent="0.25">
      <c r="A42" s="21" t="s">
        <v>11</v>
      </c>
      <c r="B42" s="21"/>
      <c r="C42" s="21"/>
      <c r="D42" s="21"/>
      <c r="E42" s="21"/>
      <c r="F42" s="13">
        <f>COUNTIF(F7:F37,"&gt;0")</f>
        <v>0</v>
      </c>
    </row>
    <row r="44" ht="30" customHeight="1" x14ac:dyDescent="0.25"/>
    <row r="45" spans="1:8" x14ac:dyDescent="0.25">
      <c r="A45" s="22" t="s">
        <v>41</v>
      </c>
      <c r="B45" s="22"/>
      <c r="C45" s="22"/>
      <c r="E45" s="22" t="s">
        <v>42</v>
      </c>
      <c r="F45" s="22"/>
      <c r="G45" s="22"/>
      <c r="H45" s="22"/>
    </row>
    <row r="47" ht="44" customHeight="1" spans="1:8" x14ac:dyDescent="0.25">
      <c r="A47" s="14" t="s">
        <v>43</v>
      </c>
      <c r="B47" s="14"/>
      <c r="C47" s="14"/>
      <c r="D47" s="14"/>
      <c r="E47" s="14"/>
      <c r="F47" s="14"/>
      <c r="G47" s="14"/>
      <c r="H47" s="14"/>
    </row>
  </sheetData>
  <mergeCells count="12">
    <mergeCell ref="A1:H1"/>
    <mergeCell ref="A2:H2"/>
    <mergeCell ref="B3:D3"/>
    <mergeCell ref="F3:H3"/>
    <mergeCell ref="B4:D4"/>
    <mergeCell ref="A39:E39"/>
    <mergeCell ref="A40:E40"/>
    <mergeCell ref="A41:E41"/>
    <mergeCell ref="A42:E42"/>
    <mergeCell ref="A45:C45"/>
    <mergeCell ref="E45:H45"/>
    <mergeCell ref="A47:H47"/>
  </mergeCells>
  <conditionalFormatting sqref="A7:H37">
    <cfRule type="expression" dxfId="0" priority="1">
      <formula>AND(ISNUMBER($B7),WEEKDAY($B7,2)&gt;5)</formula>
    </cfRule>
  </conditionalFormatting>
  <pageSetup paperSize="9" orientation="portrait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7"/>
  <sheetViews>
    <sheetView workbookViewId="0" showGridLines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12" customWidth="1"/>
    <col min="5" max="6" width="12" customWidth="1"/>
    <col min="8" max="8" width="24" customWidth="1"/>
  </cols>
  <sheetData>
    <row r="1" ht="24" customHeight="1" spans="1:8" x14ac:dyDescent="0.25">
      <c r="A1" s="1" t="s">
        <v>44</v>
      </c>
      <c r="B1" s="1"/>
      <c r="C1" s="1"/>
      <c r="D1" s="1"/>
      <c r="E1" s="1"/>
      <c r="F1" s="1"/>
      <c r="G1" s="1"/>
      <c r="H1" s="1"/>
    </row>
    <row r="2" ht="32" customHeight="1" spans="1:8" x14ac:dyDescent="0.25">
      <c r="A2" s="2" t="s">
        <v>28</v>
      </c>
      <c r="B2" s="2"/>
      <c r="C2" s="2"/>
      <c r="D2" s="2"/>
      <c r="E2" s="2"/>
      <c r="F2" s="2"/>
      <c r="G2" s="2"/>
      <c r="H2" s="2"/>
    </row>
    <row r="3" spans="1:8" x14ac:dyDescent="0.25">
      <c r="A3" s="3" t="s">
        <v>2</v>
      </c>
      <c r="B3" s="7" t="str">
        <f>'Übersicht'!$B$3</f>
        <v/>
      </c>
      <c r="C3" s="7"/>
      <c r="D3" s="7"/>
      <c r="E3" s="3" t="s">
        <v>6</v>
      </c>
      <c r="F3" s="16">
        <v>46054</v>
      </c>
      <c r="G3" s="16"/>
      <c r="H3" s="16"/>
    </row>
    <row r="4" spans="1:7" x14ac:dyDescent="0.25">
      <c r="A4" s="3" t="s">
        <v>4</v>
      </c>
      <c r="B4" s="7" t="str">
        <f>'Übersicht'!$B$4</f>
        <v/>
      </c>
      <c r="C4" s="7"/>
      <c r="D4" s="7"/>
      <c r="E4" s="3" t="s">
        <v>29</v>
      </c>
      <c r="F4" s="11">
        <f>'Übersicht'!$B$5</f>
        <v>8</v>
      </c>
      <c r="G4" t="s">
        <v>30</v>
      </c>
    </row>
    <row r="6" ht="30" customHeight="1" spans="1:8" x14ac:dyDescent="0.25">
      <c r="A6" s="6" t="s">
        <v>31</v>
      </c>
      <c r="B6" s="6" t="s">
        <v>32</v>
      </c>
      <c r="C6" s="6" t="s">
        <v>33</v>
      </c>
      <c r="D6" s="6" t="s">
        <v>34</v>
      </c>
      <c r="E6" s="6" t="s">
        <v>35</v>
      </c>
      <c r="F6" s="6" t="s">
        <v>36</v>
      </c>
      <c r="G6" s="6" t="s">
        <v>8</v>
      </c>
      <c r="H6" s="6" t="s">
        <v>37</v>
      </c>
    </row>
    <row r="7" spans="1:8" x14ac:dyDescent="0.25">
      <c r="A7" s="7" t="str">
        <f>IF(ISNUMBER(B7),CHOOSE(WEEKDAY(B7),"So","Mo","Di","Mi","Do","Fr","Sa"),"")</f>
        <v>So</v>
      </c>
      <c r="B7" s="17">
        <f>IF(MONTH($F$3+0)=MONTH($F$3),$F$3+0,"")</f>
        <v>46054</v>
      </c>
      <c r="C7" s="18"/>
      <c r="D7" s="18"/>
      <c r="E7" s="19"/>
      <c r="F7" s="11">
        <f>IF(AND(ISNUMBER(C7),ISNUMBER(D7)),MAX(0,(D7-C7+IF(D7&lt;C7,1,0))*24-IF(ISNUMBER(E7),E7,0)/60),0)</f>
        <v>0</v>
      </c>
      <c r="G7" s="8">
        <f>IF(ISNUMBER(B7),IF(WEEKDAY(B7,2)&lt;=5,$F$4,0),0)</f>
        <v>0</v>
      </c>
      <c r="H7" s="20"/>
    </row>
    <row r="8" spans="1:8" x14ac:dyDescent="0.25">
      <c r="A8" s="7" t="str">
        <f>IF(ISNUMBER(B8),CHOOSE(WEEKDAY(B8),"So","Mo","Di","Mi","Do","Fr","Sa"),"")</f>
        <v>Mo</v>
      </c>
      <c r="B8" s="17">
        <f>IF(MONTH($F$3+1)=MONTH($F$3),$F$3+1,"")</f>
        <v>46055</v>
      </c>
      <c r="C8" s="18"/>
      <c r="D8" s="18"/>
      <c r="E8" s="19"/>
      <c r="F8" s="11">
        <f>IF(AND(ISNUMBER(C8),ISNUMBER(D8)),MAX(0,(D8-C8+IF(D8&lt;C8,1,0))*24-IF(ISNUMBER(E8),E8,0)/60),0)</f>
        <v>0</v>
      </c>
      <c r="G8" s="8">
        <f>IF(ISNUMBER(B8),IF(WEEKDAY(B8,2)&lt;=5,$F$4,0),0)</f>
        <v>8</v>
      </c>
      <c r="H8" s="20"/>
    </row>
    <row r="9" spans="1:8" x14ac:dyDescent="0.25">
      <c r="A9" s="7" t="str">
        <f>IF(ISNUMBER(B9),CHOOSE(WEEKDAY(B9),"So","Mo","Di","Mi","Do","Fr","Sa"),"")</f>
        <v>Di</v>
      </c>
      <c r="B9" s="17">
        <f>IF(MONTH($F$3+2)=MONTH($F$3),$F$3+2,"")</f>
        <v>46056</v>
      </c>
      <c r="C9" s="18"/>
      <c r="D9" s="18"/>
      <c r="E9" s="19"/>
      <c r="F9" s="11">
        <f>IF(AND(ISNUMBER(C9),ISNUMBER(D9)),MAX(0,(D9-C9+IF(D9&lt;C9,1,0))*24-IF(ISNUMBER(E9),E9,0)/60),0)</f>
        <v>0</v>
      </c>
      <c r="G9" s="8">
        <f>IF(ISNUMBER(B9),IF(WEEKDAY(B9,2)&lt;=5,$F$4,0),0)</f>
        <v>8</v>
      </c>
      <c r="H9" s="20"/>
    </row>
    <row r="10" spans="1:8" x14ac:dyDescent="0.25">
      <c r="A10" s="7" t="str">
        <f>IF(ISNUMBER(B10),CHOOSE(WEEKDAY(B10),"So","Mo","Di","Mi","Do","Fr","Sa"),"")</f>
        <v>Mi</v>
      </c>
      <c r="B10" s="17">
        <f>IF(MONTH($F$3+3)=MONTH($F$3),$F$3+3,"")</f>
        <v>46057</v>
      </c>
      <c r="C10" s="18"/>
      <c r="D10" s="18"/>
      <c r="E10" s="19"/>
      <c r="F10" s="11">
        <f>IF(AND(ISNUMBER(C10),ISNUMBER(D10)),MAX(0,(D10-C10+IF(D10&lt;C10,1,0))*24-IF(ISNUMBER(E10),E10,0)/60),0)</f>
        <v>0</v>
      </c>
      <c r="G10" s="8">
        <f>IF(ISNUMBER(B10),IF(WEEKDAY(B10,2)&lt;=5,$F$4,0),0)</f>
        <v>8</v>
      </c>
      <c r="H10" s="20"/>
    </row>
    <row r="11" spans="1:8" x14ac:dyDescent="0.25">
      <c r="A11" s="7" t="str">
        <f>IF(ISNUMBER(B11),CHOOSE(WEEKDAY(B11),"So","Mo","Di","Mi","Do","Fr","Sa"),"")</f>
        <v>Do</v>
      </c>
      <c r="B11" s="17">
        <f>IF(MONTH($F$3+4)=MONTH($F$3),$F$3+4,"")</f>
        <v>46058</v>
      </c>
      <c r="C11" s="18"/>
      <c r="D11" s="18"/>
      <c r="E11" s="19"/>
      <c r="F11" s="11">
        <f>IF(AND(ISNUMBER(C11),ISNUMBER(D11)),MAX(0,(D11-C11+IF(D11&lt;C11,1,0))*24-IF(ISNUMBER(E11),E11,0)/60),0)</f>
        <v>0</v>
      </c>
      <c r="G11" s="8">
        <f>IF(ISNUMBER(B11),IF(WEEKDAY(B11,2)&lt;=5,$F$4,0),0)</f>
        <v>8</v>
      </c>
      <c r="H11" s="20"/>
    </row>
    <row r="12" spans="1:8" x14ac:dyDescent="0.25">
      <c r="A12" s="7" t="str">
        <f>IF(ISNUMBER(B12),CHOOSE(WEEKDAY(B12),"So","Mo","Di","Mi","Do","Fr","Sa"),"")</f>
        <v>Fr</v>
      </c>
      <c r="B12" s="17">
        <f>IF(MONTH($F$3+5)=MONTH($F$3),$F$3+5,"")</f>
        <v>46059</v>
      </c>
      <c r="C12" s="18"/>
      <c r="D12" s="18"/>
      <c r="E12" s="19"/>
      <c r="F12" s="11">
        <f>IF(AND(ISNUMBER(C12),ISNUMBER(D12)),MAX(0,(D12-C12+IF(D12&lt;C12,1,0))*24-IF(ISNUMBER(E12),E12,0)/60),0)</f>
        <v>0</v>
      </c>
      <c r="G12" s="8">
        <f>IF(ISNUMBER(B12),IF(WEEKDAY(B12,2)&lt;=5,$F$4,0),0)</f>
        <v>8</v>
      </c>
      <c r="H12" s="20"/>
    </row>
    <row r="13" spans="1:8" x14ac:dyDescent="0.25">
      <c r="A13" s="7" t="str">
        <f>IF(ISNUMBER(B13),CHOOSE(WEEKDAY(B13),"So","Mo","Di","Mi","Do","Fr","Sa"),"")</f>
        <v>Sa</v>
      </c>
      <c r="B13" s="17">
        <f>IF(MONTH($F$3+6)=MONTH($F$3),$F$3+6,"")</f>
        <v>46060</v>
      </c>
      <c r="C13" s="18"/>
      <c r="D13" s="18"/>
      <c r="E13" s="19"/>
      <c r="F13" s="11">
        <f>IF(AND(ISNUMBER(C13),ISNUMBER(D13)),MAX(0,(D13-C13+IF(D13&lt;C13,1,0))*24-IF(ISNUMBER(E13),E13,0)/60),0)</f>
        <v>0</v>
      </c>
      <c r="G13" s="8">
        <f>IF(ISNUMBER(B13),IF(WEEKDAY(B13,2)&lt;=5,$F$4,0),0)</f>
        <v>0</v>
      </c>
      <c r="H13" s="20"/>
    </row>
    <row r="14" spans="1:8" x14ac:dyDescent="0.25">
      <c r="A14" s="7" t="str">
        <f>IF(ISNUMBER(B14),CHOOSE(WEEKDAY(B14),"So","Mo","Di","Mi","Do","Fr","Sa"),"")</f>
        <v>So</v>
      </c>
      <c r="B14" s="17">
        <f>IF(MONTH($F$3+7)=MONTH($F$3),$F$3+7,"")</f>
        <v>46061</v>
      </c>
      <c r="C14" s="18"/>
      <c r="D14" s="18"/>
      <c r="E14" s="19"/>
      <c r="F14" s="11">
        <f>IF(AND(ISNUMBER(C14),ISNUMBER(D14)),MAX(0,(D14-C14+IF(D14&lt;C14,1,0))*24-IF(ISNUMBER(E14),E14,0)/60),0)</f>
        <v>0</v>
      </c>
      <c r="G14" s="8">
        <f>IF(ISNUMBER(B14),IF(WEEKDAY(B14,2)&lt;=5,$F$4,0),0)</f>
        <v>0</v>
      </c>
      <c r="H14" s="20"/>
    </row>
    <row r="15" spans="1:8" x14ac:dyDescent="0.25">
      <c r="A15" s="7" t="str">
        <f>IF(ISNUMBER(B15),CHOOSE(WEEKDAY(B15),"So","Mo","Di","Mi","Do","Fr","Sa"),"")</f>
        <v>Mo</v>
      </c>
      <c r="B15" s="17">
        <f>IF(MONTH($F$3+8)=MONTH($F$3),$F$3+8,"")</f>
        <v>46062</v>
      </c>
      <c r="C15" s="18"/>
      <c r="D15" s="18"/>
      <c r="E15" s="19"/>
      <c r="F15" s="11">
        <f>IF(AND(ISNUMBER(C15),ISNUMBER(D15)),MAX(0,(D15-C15+IF(D15&lt;C15,1,0))*24-IF(ISNUMBER(E15),E15,0)/60),0)</f>
        <v>0</v>
      </c>
      <c r="G15" s="8">
        <f>IF(ISNUMBER(B15),IF(WEEKDAY(B15,2)&lt;=5,$F$4,0),0)</f>
        <v>8</v>
      </c>
      <c r="H15" s="20"/>
    </row>
    <row r="16" spans="1:8" x14ac:dyDescent="0.25">
      <c r="A16" s="7" t="str">
        <f>IF(ISNUMBER(B16),CHOOSE(WEEKDAY(B16),"So","Mo","Di","Mi","Do","Fr","Sa"),"")</f>
        <v>Di</v>
      </c>
      <c r="B16" s="17">
        <f>IF(MONTH($F$3+9)=MONTH($F$3),$F$3+9,"")</f>
        <v>46063</v>
      </c>
      <c r="C16" s="18"/>
      <c r="D16" s="18"/>
      <c r="E16" s="19"/>
      <c r="F16" s="11">
        <f>IF(AND(ISNUMBER(C16),ISNUMBER(D16)),MAX(0,(D16-C16+IF(D16&lt;C16,1,0))*24-IF(ISNUMBER(E16),E16,0)/60),0)</f>
        <v>0</v>
      </c>
      <c r="G16" s="8">
        <f>IF(ISNUMBER(B16),IF(WEEKDAY(B16,2)&lt;=5,$F$4,0),0)</f>
        <v>8</v>
      </c>
      <c r="H16" s="20"/>
    </row>
    <row r="17" spans="1:8" x14ac:dyDescent="0.25">
      <c r="A17" s="7" t="str">
        <f>IF(ISNUMBER(B17),CHOOSE(WEEKDAY(B17),"So","Mo","Di","Mi","Do","Fr","Sa"),"")</f>
        <v>Mi</v>
      </c>
      <c r="B17" s="17">
        <f>IF(MONTH($F$3+10)=MONTH($F$3),$F$3+10,"")</f>
        <v>46064</v>
      </c>
      <c r="C17" s="18"/>
      <c r="D17" s="18"/>
      <c r="E17" s="19"/>
      <c r="F17" s="11">
        <f>IF(AND(ISNUMBER(C17),ISNUMBER(D17)),MAX(0,(D17-C17+IF(D17&lt;C17,1,0))*24-IF(ISNUMBER(E17),E17,0)/60),0)</f>
        <v>0</v>
      </c>
      <c r="G17" s="8">
        <f>IF(ISNUMBER(B17),IF(WEEKDAY(B17,2)&lt;=5,$F$4,0),0)</f>
        <v>8</v>
      </c>
      <c r="H17" s="20"/>
    </row>
    <row r="18" spans="1:8" x14ac:dyDescent="0.25">
      <c r="A18" s="7" t="str">
        <f>IF(ISNUMBER(B18),CHOOSE(WEEKDAY(B18),"So","Mo","Di","Mi","Do","Fr","Sa"),"")</f>
        <v>Do</v>
      </c>
      <c r="B18" s="17">
        <f>IF(MONTH($F$3+11)=MONTH($F$3),$F$3+11,"")</f>
        <v>46065</v>
      </c>
      <c r="C18" s="18"/>
      <c r="D18" s="18"/>
      <c r="E18" s="19"/>
      <c r="F18" s="11">
        <f>IF(AND(ISNUMBER(C18),ISNUMBER(D18)),MAX(0,(D18-C18+IF(D18&lt;C18,1,0))*24-IF(ISNUMBER(E18),E18,0)/60),0)</f>
        <v>0</v>
      </c>
      <c r="G18" s="8">
        <f>IF(ISNUMBER(B18),IF(WEEKDAY(B18,2)&lt;=5,$F$4,0),0)</f>
        <v>8</v>
      </c>
      <c r="H18" s="20"/>
    </row>
    <row r="19" spans="1:8" x14ac:dyDescent="0.25">
      <c r="A19" s="7" t="str">
        <f>IF(ISNUMBER(B19),CHOOSE(WEEKDAY(B19),"So","Mo","Di","Mi","Do","Fr","Sa"),"")</f>
        <v>Fr</v>
      </c>
      <c r="B19" s="17">
        <f>IF(MONTH($F$3+12)=MONTH($F$3),$F$3+12,"")</f>
        <v>46066</v>
      </c>
      <c r="C19" s="18"/>
      <c r="D19" s="18"/>
      <c r="E19" s="19"/>
      <c r="F19" s="11">
        <f>IF(AND(ISNUMBER(C19),ISNUMBER(D19)),MAX(0,(D19-C19+IF(D19&lt;C19,1,0))*24-IF(ISNUMBER(E19),E19,0)/60),0)</f>
        <v>0</v>
      </c>
      <c r="G19" s="8">
        <f>IF(ISNUMBER(B19),IF(WEEKDAY(B19,2)&lt;=5,$F$4,0),0)</f>
        <v>8</v>
      </c>
      <c r="H19" s="20"/>
    </row>
    <row r="20" spans="1:8" x14ac:dyDescent="0.25">
      <c r="A20" s="7" t="str">
        <f>IF(ISNUMBER(B20),CHOOSE(WEEKDAY(B20),"So","Mo","Di","Mi","Do","Fr","Sa"),"")</f>
        <v>Sa</v>
      </c>
      <c r="B20" s="17">
        <f>IF(MONTH($F$3+13)=MONTH($F$3),$F$3+13,"")</f>
        <v>46067</v>
      </c>
      <c r="C20" s="18"/>
      <c r="D20" s="18"/>
      <c r="E20" s="19"/>
      <c r="F20" s="11">
        <f>IF(AND(ISNUMBER(C20),ISNUMBER(D20)),MAX(0,(D20-C20+IF(D20&lt;C20,1,0))*24-IF(ISNUMBER(E20),E20,0)/60),0)</f>
        <v>0</v>
      </c>
      <c r="G20" s="8">
        <f>IF(ISNUMBER(B20),IF(WEEKDAY(B20,2)&lt;=5,$F$4,0),0)</f>
        <v>0</v>
      </c>
      <c r="H20" s="20"/>
    </row>
    <row r="21" spans="1:8" x14ac:dyDescent="0.25">
      <c r="A21" s="7" t="str">
        <f>IF(ISNUMBER(B21),CHOOSE(WEEKDAY(B21),"So","Mo","Di","Mi","Do","Fr","Sa"),"")</f>
        <v>So</v>
      </c>
      <c r="B21" s="17">
        <f>IF(MONTH($F$3+14)=MONTH($F$3),$F$3+14,"")</f>
        <v>46068</v>
      </c>
      <c r="C21" s="18"/>
      <c r="D21" s="18"/>
      <c r="E21" s="19"/>
      <c r="F21" s="11">
        <f>IF(AND(ISNUMBER(C21),ISNUMBER(D21)),MAX(0,(D21-C21+IF(D21&lt;C21,1,0))*24-IF(ISNUMBER(E21),E21,0)/60),0)</f>
        <v>0</v>
      </c>
      <c r="G21" s="8">
        <f>IF(ISNUMBER(B21),IF(WEEKDAY(B21,2)&lt;=5,$F$4,0),0)</f>
        <v>0</v>
      </c>
      <c r="H21" s="20"/>
    </row>
    <row r="22" spans="1:8" x14ac:dyDescent="0.25">
      <c r="A22" s="7" t="str">
        <f>IF(ISNUMBER(B22),CHOOSE(WEEKDAY(B22),"So","Mo","Di","Mi","Do","Fr","Sa"),"")</f>
        <v>Mo</v>
      </c>
      <c r="B22" s="17">
        <f>IF(MONTH($F$3+15)=MONTH($F$3),$F$3+15,"")</f>
        <v>46069</v>
      </c>
      <c r="C22" s="18"/>
      <c r="D22" s="18"/>
      <c r="E22" s="19"/>
      <c r="F22" s="11">
        <f>IF(AND(ISNUMBER(C22),ISNUMBER(D22)),MAX(0,(D22-C22+IF(D22&lt;C22,1,0))*24-IF(ISNUMBER(E22),E22,0)/60),0)</f>
        <v>0</v>
      </c>
      <c r="G22" s="8">
        <f>IF(ISNUMBER(B22),IF(WEEKDAY(B22,2)&lt;=5,$F$4,0),0)</f>
        <v>8</v>
      </c>
      <c r="H22" s="20"/>
    </row>
    <row r="23" spans="1:8" x14ac:dyDescent="0.25">
      <c r="A23" s="7" t="str">
        <f>IF(ISNUMBER(B23),CHOOSE(WEEKDAY(B23),"So","Mo","Di","Mi","Do","Fr","Sa"),"")</f>
        <v>Di</v>
      </c>
      <c r="B23" s="17">
        <f>IF(MONTH($F$3+16)=MONTH($F$3),$F$3+16,"")</f>
        <v>46070</v>
      </c>
      <c r="C23" s="18"/>
      <c r="D23" s="18"/>
      <c r="E23" s="19"/>
      <c r="F23" s="11">
        <f>IF(AND(ISNUMBER(C23),ISNUMBER(D23)),MAX(0,(D23-C23+IF(D23&lt;C23,1,0))*24-IF(ISNUMBER(E23),E23,0)/60),0)</f>
        <v>0</v>
      </c>
      <c r="G23" s="8">
        <f>IF(ISNUMBER(B23),IF(WEEKDAY(B23,2)&lt;=5,$F$4,0),0)</f>
        <v>8</v>
      </c>
      <c r="H23" s="20"/>
    </row>
    <row r="24" spans="1:8" x14ac:dyDescent="0.25">
      <c r="A24" s="7" t="str">
        <f>IF(ISNUMBER(B24),CHOOSE(WEEKDAY(B24),"So","Mo","Di","Mi","Do","Fr","Sa"),"")</f>
        <v>Mi</v>
      </c>
      <c r="B24" s="17">
        <f>IF(MONTH($F$3+17)=MONTH($F$3),$F$3+17,"")</f>
        <v>46071</v>
      </c>
      <c r="C24" s="18"/>
      <c r="D24" s="18"/>
      <c r="E24" s="19"/>
      <c r="F24" s="11">
        <f>IF(AND(ISNUMBER(C24),ISNUMBER(D24)),MAX(0,(D24-C24+IF(D24&lt;C24,1,0))*24-IF(ISNUMBER(E24),E24,0)/60),0)</f>
        <v>0</v>
      </c>
      <c r="G24" s="8">
        <f>IF(ISNUMBER(B24),IF(WEEKDAY(B24,2)&lt;=5,$F$4,0),0)</f>
        <v>8</v>
      </c>
      <c r="H24" s="20"/>
    </row>
    <row r="25" spans="1:8" x14ac:dyDescent="0.25">
      <c r="A25" s="7" t="str">
        <f>IF(ISNUMBER(B25),CHOOSE(WEEKDAY(B25),"So","Mo","Di","Mi","Do","Fr","Sa"),"")</f>
        <v>Do</v>
      </c>
      <c r="B25" s="17">
        <f>IF(MONTH($F$3+18)=MONTH($F$3),$F$3+18,"")</f>
        <v>46072</v>
      </c>
      <c r="C25" s="18"/>
      <c r="D25" s="18"/>
      <c r="E25" s="19"/>
      <c r="F25" s="11">
        <f>IF(AND(ISNUMBER(C25),ISNUMBER(D25)),MAX(0,(D25-C25+IF(D25&lt;C25,1,0))*24-IF(ISNUMBER(E25),E25,0)/60),0)</f>
        <v>0</v>
      </c>
      <c r="G25" s="8">
        <f>IF(ISNUMBER(B25),IF(WEEKDAY(B25,2)&lt;=5,$F$4,0),0)</f>
        <v>8</v>
      </c>
      <c r="H25" s="20"/>
    </row>
    <row r="26" spans="1:8" x14ac:dyDescent="0.25">
      <c r="A26" s="7" t="str">
        <f>IF(ISNUMBER(B26),CHOOSE(WEEKDAY(B26),"So","Mo","Di","Mi","Do","Fr","Sa"),"")</f>
        <v>Fr</v>
      </c>
      <c r="B26" s="17">
        <f>IF(MONTH($F$3+19)=MONTH($F$3),$F$3+19,"")</f>
        <v>46073</v>
      </c>
      <c r="C26" s="18"/>
      <c r="D26" s="18"/>
      <c r="E26" s="19"/>
      <c r="F26" s="11">
        <f>IF(AND(ISNUMBER(C26),ISNUMBER(D26)),MAX(0,(D26-C26+IF(D26&lt;C26,1,0))*24-IF(ISNUMBER(E26),E26,0)/60),0)</f>
        <v>0</v>
      </c>
      <c r="G26" s="8">
        <f>IF(ISNUMBER(B26),IF(WEEKDAY(B26,2)&lt;=5,$F$4,0),0)</f>
        <v>8</v>
      </c>
      <c r="H26" s="20"/>
    </row>
    <row r="27" spans="1:8" x14ac:dyDescent="0.25">
      <c r="A27" s="7" t="str">
        <f>IF(ISNUMBER(B27),CHOOSE(WEEKDAY(B27),"So","Mo","Di","Mi","Do","Fr","Sa"),"")</f>
        <v>Sa</v>
      </c>
      <c r="B27" s="17">
        <f>IF(MONTH($F$3+20)=MONTH($F$3),$F$3+20,"")</f>
        <v>46074</v>
      </c>
      <c r="C27" s="18"/>
      <c r="D27" s="18"/>
      <c r="E27" s="19"/>
      <c r="F27" s="11">
        <f>IF(AND(ISNUMBER(C27),ISNUMBER(D27)),MAX(0,(D27-C27+IF(D27&lt;C27,1,0))*24-IF(ISNUMBER(E27),E27,0)/60),0)</f>
        <v>0</v>
      </c>
      <c r="G27" s="8">
        <f>IF(ISNUMBER(B27),IF(WEEKDAY(B27,2)&lt;=5,$F$4,0),0)</f>
        <v>0</v>
      </c>
      <c r="H27" s="20"/>
    </row>
    <row r="28" spans="1:8" x14ac:dyDescent="0.25">
      <c r="A28" s="7" t="str">
        <f>IF(ISNUMBER(B28),CHOOSE(WEEKDAY(B28),"So","Mo","Di","Mi","Do","Fr","Sa"),"")</f>
        <v>So</v>
      </c>
      <c r="B28" s="17">
        <f>IF(MONTH($F$3+21)=MONTH($F$3),$F$3+21,"")</f>
        <v>46075</v>
      </c>
      <c r="C28" s="18"/>
      <c r="D28" s="18"/>
      <c r="E28" s="19"/>
      <c r="F28" s="11">
        <f>IF(AND(ISNUMBER(C28),ISNUMBER(D28)),MAX(0,(D28-C28+IF(D28&lt;C28,1,0))*24-IF(ISNUMBER(E28),E28,0)/60),0)</f>
        <v>0</v>
      </c>
      <c r="G28" s="8">
        <f>IF(ISNUMBER(B28),IF(WEEKDAY(B28,2)&lt;=5,$F$4,0),0)</f>
        <v>0</v>
      </c>
      <c r="H28" s="20"/>
    </row>
    <row r="29" spans="1:8" x14ac:dyDescent="0.25">
      <c r="A29" s="7" t="str">
        <f>IF(ISNUMBER(B29),CHOOSE(WEEKDAY(B29),"So","Mo","Di","Mi","Do","Fr","Sa"),"")</f>
        <v>Mo</v>
      </c>
      <c r="B29" s="17">
        <f>IF(MONTH($F$3+22)=MONTH($F$3),$F$3+22,"")</f>
        <v>46076</v>
      </c>
      <c r="C29" s="18"/>
      <c r="D29" s="18"/>
      <c r="E29" s="19"/>
      <c r="F29" s="11">
        <f>IF(AND(ISNUMBER(C29),ISNUMBER(D29)),MAX(0,(D29-C29+IF(D29&lt;C29,1,0))*24-IF(ISNUMBER(E29),E29,0)/60),0)</f>
        <v>0</v>
      </c>
      <c r="G29" s="8">
        <f>IF(ISNUMBER(B29),IF(WEEKDAY(B29,2)&lt;=5,$F$4,0),0)</f>
        <v>8</v>
      </c>
      <c r="H29" s="20"/>
    </row>
    <row r="30" spans="1:8" x14ac:dyDescent="0.25">
      <c r="A30" s="7" t="str">
        <f>IF(ISNUMBER(B30),CHOOSE(WEEKDAY(B30),"So","Mo","Di","Mi","Do","Fr","Sa"),"")</f>
        <v>Di</v>
      </c>
      <c r="B30" s="17">
        <f>IF(MONTH($F$3+23)=MONTH($F$3),$F$3+23,"")</f>
        <v>46077</v>
      </c>
      <c r="C30" s="18"/>
      <c r="D30" s="18"/>
      <c r="E30" s="19"/>
      <c r="F30" s="11">
        <f>IF(AND(ISNUMBER(C30),ISNUMBER(D30)),MAX(0,(D30-C30+IF(D30&lt;C30,1,0))*24-IF(ISNUMBER(E30),E30,0)/60),0)</f>
        <v>0</v>
      </c>
      <c r="G30" s="8">
        <f>IF(ISNUMBER(B30),IF(WEEKDAY(B30,2)&lt;=5,$F$4,0),0)</f>
        <v>8</v>
      </c>
      <c r="H30" s="20"/>
    </row>
    <row r="31" spans="1:8" x14ac:dyDescent="0.25">
      <c r="A31" s="7" t="str">
        <f>IF(ISNUMBER(B31),CHOOSE(WEEKDAY(B31),"So","Mo","Di","Mi","Do","Fr","Sa"),"")</f>
        <v>Mi</v>
      </c>
      <c r="B31" s="17">
        <f>IF(MONTH($F$3+24)=MONTH($F$3),$F$3+24,"")</f>
        <v>46078</v>
      </c>
      <c r="C31" s="18"/>
      <c r="D31" s="18"/>
      <c r="E31" s="19"/>
      <c r="F31" s="11">
        <f>IF(AND(ISNUMBER(C31),ISNUMBER(D31)),MAX(0,(D31-C31+IF(D31&lt;C31,1,0))*24-IF(ISNUMBER(E31),E31,0)/60),0)</f>
        <v>0</v>
      </c>
      <c r="G31" s="8">
        <f>IF(ISNUMBER(B31),IF(WEEKDAY(B31,2)&lt;=5,$F$4,0),0)</f>
        <v>8</v>
      </c>
      <c r="H31" s="20"/>
    </row>
    <row r="32" spans="1:8" x14ac:dyDescent="0.25">
      <c r="A32" s="7" t="str">
        <f>IF(ISNUMBER(B32),CHOOSE(WEEKDAY(B32),"So","Mo","Di","Mi","Do","Fr","Sa"),"")</f>
        <v>Do</v>
      </c>
      <c r="B32" s="17">
        <f>IF(MONTH($F$3+25)=MONTH($F$3),$F$3+25,"")</f>
        <v>46079</v>
      </c>
      <c r="C32" s="18"/>
      <c r="D32" s="18"/>
      <c r="E32" s="19"/>
      <c r="F32" s="11">
        <f>IF(AND(ISNUMBER(C32),ISNUMBER(D32)),MAX(0,(D32-C32+IF(D32&lt;C32,1,0))*24-IF(ISNUMBER(E32),E32,0)/60),0)</f>
        <v>0</v>
      </c>
      <c r="G32" s="8">
        <f>IF(ISNUMBER(B32),IF(WEEKDAY(B32,2)&lt;=5,$F$4,0),0)</f>
        <v>8</v>
      </c>
      <c r="H32" s="20"/>
    </row>
    <row r="33" spans="1:8" x14ac:dyDescent="0.25">
      <c r="A33" s="7" t="str">
        <f>IF(ISNUMBER(B33),CHOOSE(WEEKDAY(B33),"So","Mo","Di","Mi","Do","Fr","Sa"),"")</f>
        <v>Fr</v>
      </c>
      <c r="B33" s="17">
        <f>IF(MONTH($F$3+26)=MONTH($F$3),$F$3+26,"")</f>
        <v>46080</v>
      </c>
      <c r="C33" s="18"/>
      <c r="D33" s="18"/>
      <c r="E33" s="19"/>
      <c r="F33" s="11">
        <f>IF(AND(ISNUMBER(C33),ISNUMBER(D33)),MAX(0,(D33-C33+IF(D33&lt;C33,1,0))*24-IF(ISNUMBER(E33),E33,0)/60),0)</f>
        <v>0</v>
      </c>
      <c r="G33" s="8">
        <f>IF(ISNUMBER(B33),IF(WEEKDAY(B33,2)&lt;=5,$F$4,0),0)</f>
        <v>8</v>
      </c>
      <c r="H33" s="20"/>
    </row>
    <row r="34" spans="1:8" x14ac:dyDescent="0.25">
      <c r="A34" s="7" t="str">
        <f>IF(ISNUMBER(B34),CHOOSE(WEEKDAY(B34),"So","Mo","Di","Mi","Do","Fr","Sa"),"")</f>
        <v>Sa</v>
      </c>
      <c r="B34" s="17">
        <f>IF(MONTH($F$3+27)=MONTH($F$3),$F$3+27,"")</f>
        <v>46081</v>
      </c>
      <c r="C34" s="18"/>
      <c r="D34" s="18"/>
      <c r="E34" s="19"/>
      <c r="F34" s="11">
        <f>IF(AND(ISNUMBER(C34),ISNUMBER(D34)),MAX(0,(D34-C34+IF(D34&lt;C34,1,0))*24-IF(ISNUMBER(E34),E34,0)/60),0)</f>
        <v>0</v>
      </c>
      <c r="G34" s="8">
        <f>IF(ISNUMBER(B34),IF(WEEKDAY(B34,2)&lt;=5,$F$4,0),0)</f>
        <v>0</v>
      </c>
      <c r="H34" s="20"/>
    </row>
    <row r="35" spans="1:8" x14ac:dyDescent="0.25">
      <c r="A35" s="7" t="str">
        <f>IF(ISNUMBER(B35),CHOOSE(WEEKDAY(B35),"So","Mo","Di","Mi","Do","Fr","Sa"),"")</f>
        <v/>
      </c>
      <c r="B35" s="17" t="str">
        <f>IF(MONTH($F$3+28)=MONTH($F$3),$F$3+28,"")</f>
        <v/>
      </c>
      <c r="C35" s="18"/>
      <c r="D35" s="18"/>
      <c r="E35" s="19"/>
      <c r="F35" s="11">
        <f>IF(AND(ISNUMBER(C35),ISNUMBER(D35)),MAX(0,(D35-C35+IF(D35&lt;C35,1,0))*24-IF(ISNUMBER(E35),E35,0)/60),0)</f>
        <v>0</v>
      </c>
      <c r="G35" s="8">
        <f>IF(ISNUMBER(B35),IF(WEEKDAY(B35,2)&lt;=5,$F$4,0),0)</f>
        <v>0</v>
      </c>
      <c r="H35" s="20"/>
    </row>
    <row r="36" spans="1:8" x14ac:dyDescent="0.25">
      <c r="A36" s="7" t="str">
        <f>IF(ISNUMBER(B36),CHOOSE(WEEKDAY(B36),"So","Mo","Di","Mi","Do","Fr","Sa"),"")</f>
        <v/>
      </c>
      <c r="B36" s="17" t="str">
        <f>IF(MONTH($F$3+29)=MONTH($F$3),$F$3+29,"")</f>
        <v/>
      </c>
      <c r="C36" s="18"/>
      <c r="D36" s="18"/>
      <c r="E36" s="19"/>
      <c r="F36" s="11">
        <f>IF(AND(ISNUMBER(C36),ISNUMBER(D36)),MAX(0,(D36-C36+IF(D36&lt;C36,1,0))*24-IF(ISNUMBER(E36),E36,0)/60),0)</f>
        <v>0</v>
      </c>
      <c r="G36" s="8">
        <f>IF(ISNUMBER(B36),IF(WEEKDAY(B36,2)&lt;=5,$F$4,0),0)</f>
        <v>0</v>
      </c>
      <c r="H36" s="20"/>
    </row>
    <row r="37" spans="1:8" x14ac:dyDescent="0.25">
      <c r="A37" s="7" t="str">
        <f>IF(ISNUMBER(B37),CHOOSE(WEEKDAY(B37),"So","Mo","Di","Mi","Do","Fr","Sa"),"")</f>
        <v/>
      </c>
      <c r="B37" s="17" t="str">
        <f>IF(MONTH($F$3+30)=MONTH($F$3),$F$3+30,"")</f>
        <v/>
      </c>
      <c r="C37" s="18"/>
      <c r="D37" s="18"/>
      <c r="E37" s="19"/>
      <c r="F37" s="11">
        <f>IF(AND(ISNUMBER(C37),ISNUMBER(D37)),MAX(0,(D37-C37+IF(D37&lt;C37,1,0))*24-IF(ISNUMBER(E37),E37,0)/60),0)</f>
        <v>0</v>
      </c>
      <c r="G37" s="8">
        <f>IF(ISNUMBER(B37),IF(WEEKDAY(B37,2)&lt;=5,$F$4,0),0)</f>
        <v>0</v>
      </c>
      <c r="H37" s="20"/>
    </row>
    <row r="39" spans="1:6" x14ac:dyDescent="0.25">
      <c r="A39" s="21" t="s">
        <v>38</v>
      </c>
      <c r="B39" s="21"/>
      <c r="C39" s="21"/>
      <c r="D39" s="21"/>
      <c r="E39" s="21"/>
      <c r="F39" s="11">
        <f>SUM(F7:F37)</f>
        <v>0</v>
      </c>
    </row>
    <row r="40" spans="1:6" x14ac:dyDescent="0.25">
      <c r="A40" s="21" t="s">
        <v>39</v>
      </c>
      <c r="B40" s="21"/>
      <c r="C40" s="21"/>
      <c r="D40" s="21"/>
      <c r="E40" s="21"/>
      <c r="F40" s="11">
        <f>SUM(G7:G37)</f>
        <v>160</v>
      </c>
    </row>
    <row r="41" spans="1:6" x14ac:dyDescent="0.25">
      <c r="A41" s="21" t="s">
        <v>40</v>
      </c>
      <c r="B41" s="21"/>
      <c r="C41" s="21"/>
      <c r="D41" s="21"/>
      <c r="E41" s="21"/>
      <c r="F41" s="12">
        <f>F39-F40</f>
        <v>-160</v>
      </c>
    </row>
    <row r="42" spans="1:6" x14ac:dyDescent="0.25">
      <c r="A42" s="21" t="s">
        <v>11</v>
      </c>
      <c r="B42" s="21"/>
      <c r="C42" s="21"/>
      <c r="D42" s="21"/>
      <c r="E42" s="21"/>
      <c r="F42" s="13">
        <f>COUNTIF(F7:F37,"&gt;0")</f>
        <v>0</v>
      </c>
    </row>
    <row r="44" ht="30" customHeight="1" x14ac:dyDescent="0.25"/>
    <row r="45" spans="1:8" x14ac:dyDescent="0.25">
      <c r="A45" s="22" t="s">
        <v>41</v>
      </c>
      <c r="B45" s="22"/>
      <c r="C45" s="22"/>
      <c r="E45" s="22" t="s">
        <v>42</v>
      </c>
      <c r="F45" s="22"/>
      <c r="G45" s="22"/>
      <c r="H45" s="22"/>
    </row>
    <row r="47" ht="44" customHeight="1" spans="1:8" x14ac:dyDescent="0.25">
      <c r="A47" s="14" t="s">
        <v>43</v>
      </c>
      <c r="B47" s="14"/>
      <c r="C47" s="14"/>
      <c r="D47" s="14"/>
      <c r="E47" s="14"/>
      <c r="F47" s="14"/>
      <c r="G47" s="14"/>
      <c r="H47" s="14"/>
    </row>
  </sheetData>
  <mergeCells count="12">
    <mergeCell ref="A1:H1"/>
    <mergeCell ref="A2:H2"/>
    <mergeCell ref="B3:D3"/>
    <mergeCell ref="F3:H3"/>
    <mergeCell ref="B4:D4"/>
    <mergeCell ref="A39:E39"/>
    <mergeCell ref="A40:E40"/>
    <mergeCell ref="A41:E41"/>
    <mergeCell ref="A42:E42"/>
    <mergeCell ref="A45:C45"/>
    <mergeCell ref="E45:H45"/>
    <mergeCell ref="A47:H47"/>
  </mergeCells>
  <conditionalFormatting sqref="A7:H37">
    <cfRule type="expression" dxfId="1" priority="1">
      <formula>AND(ISNUMBER($B7),WEEKDAY($B7,2)&gt;5)</formula>
    </cfRule>
  </conditionalFormatting>
  <pageSetup paperSize="9" orientation="portrait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7"/>
  <sheetViews>
    <sheetView workbookViewId="0" showGridLines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12" customWidth="1"/>
    <col min="5" max="6" width="12" customWidth="1"/>
    <col min="8" max="8" width="24" customWidth="1"/>
  </cols>
  <sheetData>
    <row r="1" ht="24" customHeight="1" spans="1:8" x14ac:dyDescent="0.25">
      <c r="A1" s="1" t="s">
        <v>45</v>
      </c>
      <c r="B1" s="1"/>
      <c r="C1" s="1"/>
      <c r="D1" s="1"/>
      <c r="E1" s="1"/>
      <c r="F1" s="1"/>
      <c r="G1" s="1"/>
      <c r="H1" s="1"/>
    </row>
    <row r="2" ht="32" customHeight="1" spans="1:8" x14ac:dyDescent="0.25">
      <c r="A2" s="2" t="s">
        <v>28</v>
      </c>
      <c r="B2" s="2"/>
      <c r="C2" s="2"/>
      <c r="D2" s="2"/>
      <c r="E2" s="2"/>
      <c r="F2" s="2"/>
      <c r="G2" s="2"/>
      <c r="H2" s="2"/>
    </row>
    <row r="3" spans="1:8" x14ac:dyDescent="0.25">
      <c r="A3" s="3" t="s">
        <v>2</v>
      </c>
      <c r="B3" s="7" t="str">
        <f>'Übersicht'!$B$3</f>
        <v/>
      </c>
      <c r="C3" s="7"/>
      <c r="D3" s="7"/>
      <c r="E3" s="3" t="s">
        <v>6</v>
      </c>
      <c r="F3" s="16">
        <v>46082</v>
      </c>
      <c r="G3" s="16"/>
      <c r="H3" s="16"/>
    </row>
    <row r="4" spans="1:7" x14ac:dyDescent="0.25">
      <c r="A4" s="3" t="s">
        <v>4</v>
      </c>
      <c r="B4" s="7" t="str">
        <f>'Übersicht'!$B$4</f>
        <v/>
      </c>
      <c r="C4" s="7"/>
      <c r="D4" s="7"/>
      <c r="E4" s="3" t="s">
        <v>29</v>
      </c>
      <c r="F4" s="11">
        <f>'Übersicht'!$B$5</f>
        <v>8</v>
      </c>
      <c r="G4" t="s">
        <v>30</v>
      </c>
    </row>
    <row r="6" ht="30" customHeight="1" spans="1:8" x14ac:dyDescent="0.25">
      <c r="A6" s="6" t="s">
        <v>31</v>
      </c>
      <c r="B6" s="6" t="s">
        <v>32</v>
      </c>
      <c r="C6" s="6" t="s">
        <v>33</v>
      </c>
      <c r="D6" s="6" t="s">
        <v>34</v>
      </c>
      <c r="E6" s="6" t="s">
        <v>35</v>
      </c>
      <c r="F6" s="6" t="s">
        <v>36</v>
      </c>
      <c r="G6" s="6" t="s">
        <v>8</v>
      </c>
      <c r="H6" s="6" t="s">
        <v>37</v>
      </c>
    </row>
    <row r="7" spans="1:8" x14ac:dyDescent="0.25">
      <c r="A7" s="7" t="str">
        <f>IF(ISNUMBER(B7),CHOOSE(WEEKDAY(B7),"So","Mo","Di","Mi","Do","Fr","Sa"),"")</f>
        <v>So</v>
      </c>
      <c r="B7" s="17">
        <f>IF(MONTH($F$3+0)=MONTH($F$3),$F$3+0,"")</f>
        <v>46082</v>
      </c>
      <c r="C7" s="18"/>
      <c r="D7" s="18"/>
      <c r="E7" s="19"/>
      <c r="F7" s="11">
        <f>IF(AND(ISNUMBER(C7),ISNUMBER(D7)),MAX(0,(D7-C7+IF(D7&lt;C7,1,0))*24-IF(ISNUMBER(E7),E7,0)/60),0)</f>
        <v>0</v>
      </c>
      <c r="G7" s="8">
        <f>IF(ISNUMBER(B7),IF(WEEKDAY(B7,2)&lt;=5,$F$4,0),0)</f>
        <v>0</v>
      </c>
      <c r="H7" s="20"/>
    </row>
    <row r="8" spans="1:8" x14ac:dyDescent="0.25">
      <c r="A8" s="7" t="str">
        <f>IF(ISNUMBER(B8),CHOOSE(WEEKDAY(B8),"So","Mo","Di","Mi","Do","Fr","Sa"),"")</f>
        <v>Mo</v>
      </c>
      <c r="B8" s="17">
        <f>IF(MONTH($F$3+1)=MONTH($F$3),$F$3+1,"")</f>
        <v>46083</v>
      </c>
      <c r="C8" s="18"/>
      <c r="D8" s="18"/>
      <c r="E8" s="19"/>
      <c r="F8" s="11">
        <f>IF(AND(ISNUMBER(C8),ISNUMBER(D8)),MAX(0,(D8-C8+IF(D8&lt;C8,1,0))*24-IF(ISNUMBER(E8),E8,0)/60),0)</f>
        <v>0</v>
      </c>
      <c r="G8" s="8">
        <f>IF(ISNUMBER(B8),IF(WEEKDAY(B8,2)&lt;=5,$F$4,0),0)</f>
        <v>8</v>
      </c>
      <c r="H8" s="20"/>
    </row>
    <row r="9" spans="1:8" x14ac:dyDescent="0.25">
      <c r="A9" s="7" t="str">
        <f>IF(ISNUMBER(B9),CHOOSE(WEEKDAY(B9),"So","Mo","Di","Mi","Do","Fr","Sa"),"")</f>
        <v>Di</v>
      </c>
      <c r="B9" s="17">
        <f>IF(MONTH($F$3+2)=MONTH($F$3),$F$3+2,"")</f>
        <v>46084</v>
      </c>
      <c r="C9" s="18"/>
      <c r="D9" s="18"/>
      <c r="E9" s="19"/>
      <c r="F9" s="11">
        <f>IF(AND(ISNUMBER(C9),ISNUMBER(D9)),MAX(0,(D9-C9+IF(D9&lt;C9,1,0))*24-IF(ISNUMBER(E9),E9,0)/60),0)</f>
        <v>0</v>
      </c>
      <c r="G9" s="8">
        <f>IF(ISNUMBER(B9),IF(WEEKDAY(B9,2)&lt;=5,$F$4,0),0)</f>
        <v>8</v>
      </c>
      <c r="H9" s="20"/>
    </row>
    <row r="10" spans="1:8" x14ac:dyDescent="0.25">
      <c r="A10" s="7" t="str">
        <f>IF(ISNUMBER(B10),CHOOSE(WEEKDAY(B10),"So","Mo","Di","Mi","Do","Fr","Sa"),"")</f>
        <v>Mi</v>
      </c>
      <c r="B10" s="17">
        <f>IF(MONTH($F$3+3)=MONTH($F$3),$F$3+3,"")</f>
        <v>46085</v>
      </c>
      <c r="C10" s="18"/>
      <c r="D10" s="18"/>
      <c r="E10" s="19"/>
      <c r="F10" s="11">
        <f>IF(AND(ISNUMBER(C10),ISNUMBER(D10)),MAX(0,(D10-C10+IF(D10&lt;C10,1,0))*24-IF(ISNUMBER(E10),E10,0)/60),0)</f>
        <v>0</v>
      </c>
      <c r="G10" s="8">
        <f>IF(ISNUMBER(B10),IF(WEEKDAY(B10,2)&lt;=5,$F$4,0),0)</f>
        <v>8</v>
      </c>
      <c r="H10" s="20"/>
    </row>
    <row r="11" spans="1:8" x14ac:dyDescent="0.25">
      <c r="A11" s="7" t="str">
        <f>IF(ISNUMBER(B11),CHOOSE(WEEKDAY(B11),"So","Mo","Di","Mi","Do","Fr","Sa"),"")</f>
        <v>Do</v>
      </c>
      <c r="B11" s="17">
        <f>IF(MONTH($F$3+4)=MONTH($F$3),$F$3+4,"")</f>
        <v>46086</v>
      </c>
      <c r="C11" s="18"/>
      <c r="D11" s="18"/>
      <c r="E11" s="19"/>
      <c r="F11" s="11">
        <f>IF(AND(ISNUMBER(C11),ISNUMBER(D11)),MAX(0,(D11-C11+IF(D11&lt;C11,1,0))*24-IF(ISNUMBER(E11),E11,0)/60),0)</f>
        <v>0</v>
      </c>
      <c r="G11" s="8">
        <f>IF(ISNUMBER(B11),IF(WEEKDAY(B11,2)&lt;=5,$F$4,0),0)</f>
        <v>8</v>
      </c>
      <c r="H11" s="20"/>
    </row>
    <row r="12" spans="1:8" x14ac:dyDescent="0.25">
      <c r="A12" s="7" t="str">
        <f>IF(ISNUMBER(B12),CHOOSE(WEEKDAY(B12),"So","Mo","Di","Mi","Do","Fr","Sa"),"")</f>
        <v>Fr</v>
      </c>
      <c r="B12" s="17">
        <f>IF(MONTH($F$3+5)=MONTH($F$3),$F$3+5,"")</f>
        <v>46087</v>
      </c>
      <c r="C12" s="18"/>
      <c r="D12" s="18"/>
      <c r="E12" s="19"/>
      <c r="F12" s="11">
        <f>IF(AND(ISNUMBER(C12),ISNUMBER(D12)),MAX(0,(D12-C12+IF(D12&lt;C12,1,0))*24-IF(ISNUMBER(E12),E12,0)/60),0)</f>
        <v>0</v>
      </c>
      <c r="G12" s="8">
        <f>IF(ISNUMBER(B12),IF(WEEKDAY(B12,2)&lt;=5,$F$4,0),0)</f>
        <v>8</v>
      </c>
      <c r="H12" s="20"/>
    </row>
    <row r="13" spans="1:8" x14ac:dyDescent="0.25">
      <c r="A13" s="7" t="str">
        <f>IF(ISNUMBER(B13),CHOOSE(WEEKDAY(B13),"So","Mo","Di","Mi","Do","Fr","Sa"),"")</f>
        <v>Sa</v>
      </c>
      <c r="B13" s="17">
        <f>IF(MONTH($F$3+6)=MONTH($F$3),$F$3+6,"")</f>
        <v>46088</v>
      </c>
      <c r="C13" s="18"/>
      <c r="D13" s="18"/>
      <c r="E13" s="19"/>
      <c r="F13" s="11">
        <f>IF(AND(ISNUMBER(C13),ISNUMBER(D13)),MAX(0,(D13-C13+IF(D13&lt;C13,1,0))*24-IF(ISNUMBER(E13),E13,0)/60),0)</f>
        <v>0</v>
      </c>
      <c r="G13" s="8">
        <f>IF(ISNUMBER(B13),IF(WEEKDAY(B13,2)&lt;=5,$F$4,0),0)</f>
        <v>0</v>
      </c>
      <c r="H13" s="20"/>
    </row>
    <row r="14" spans="1:8" x14ac:dyDescent="0.25">
      <c r="A14" s="7" t="str">
        <f>IF(ISNUMBER(B14),CHOOSE(WEEKDAY(B14),"So","Mo","Di","Mi","Do","Fr","Sa"),"")</f>
        <v>So</v>
      </c>
      <c r="B14" s="17">
        <f>IF(MONTH($F$3+7)=MONTH($F$3),$F$3+7,"")</f>
        <v>46089</v>
      </c>
      <c r="C14" s="18"/>
      <c r="D14" s="18"/>
      <c r="E14" s="19"/>
      <c r="F14" s="11">
        <f>IF(AND(ISNUMBER(C14),ISNUMBER(D14)),MAX(0,(D14-C14+IF(D14&lt;C14,1,0))*24-IF(ISNUMBER(E14),E14,0)/60),0)</f>
        <v>0</v>
      </c>
      <c r="G14" s="8">
        <f>IF(ISNUMBER(B14),IF(WEEKDAY(B14,2)&lt;=5,$F$4,0),0)</f>
        <v>0</v>
      </c>
      <c r="H14" s="20"/>
    </row>
    <row r="15" spans="1:8" x14ac:dyDescent="0.25">
      <c r="A15" s="7" t="str">
        <f>IF(ISNUMBER(B15),CHOOSE(WEEKDAY(B15),"So","Mo","Di","Mi","Do","Fr","Sa"),"")</f>
        <v>Mo</v>
      </c>
      <c r="B15" s="17">
        <f>IF(MONTH($F$3+8)=MONTH($F$3),$F$3+8,"")</f>
        <v>46090</v>
      </c>
      <c r="C15" s="18"/>
      <c r="D15" s="18"/>
      <c r="E15" s="19"/>
      <c r="F15" s="11">
        <f>IF(AND(ISNUMBER(C15),ISNUMBER(D15)),MAX(0,(D15-C15+IF(D15&lt;C15,1,0))*24-IF(ISNUMBER(E15),E15,0)/60),0)</f>
        <v>0</v>
      </c>
      <c r="G15" s="8">
        <f>IF(ISNUMBER(B15),IF(WEEKDAY(B15,2)&lt;=5,$F$4,0),0)</f>
        <v>8</v>
      </c>
      <c r="H15" s="20"/>
    </row>
    <row r="16" spans="1:8" x14ac:dyDescent="0.25">
      <c r="A16" s="7" t="str">
        <f>IF(ISNUMBER(B16),CHOOSE(WEEKDAY(B16),"So","Mo","Di","Mi","Do","Fr","Sa"),"")</f>
        <v>Di</v>
      </c>
      <c r="B16" s="17">
        <f>IF(MONTH($F$3+9)=MONTH($F$3),$F$3+9,"")</f>
        <v>46091</v>
      </c>
      <c r="C16" s="18"/>
      <c r="D16" s="18"/>
      <c r="E16" s="19"/>
      <c r="F16" s="11">
        <f>IF(AND(ISNUMBER(C16),ISNUMBER(D16)),MAX(0,(D16-C16+IF(D16&lt;C16,1,0))*24-IF(ISNUMBER(E16),E16,0)/60),0)</f>
        <v>0</v>
      </c>
      <c r="G16" s="8">
        <f>IF(ISNUMBER(B16),IF(WEEKDAY(B16,2)&lt;=5,$F$4,0),0)</f>
        <v>8</v>
      </c>
      <c r="H16" s="20"/>
    </row>
    <row r="17" spans="1:8" x14ac:dyDescent="0.25">
      <c r="A17" s="7" t="str">
        <f>IF(ISNUMBER(B17),CHOOSE(WEEKDAY(B17),"So","Mo","Di","Mi","Do","Fr","Sa"),"")</f>
        <v>Mi</v>
      </c>
      <c r="B17" s="17">
        <f>IF(MONTH($F$3+10)=MONTH($F$3),$F$3+10,"")</f>
        <v>46092</v>
      </c>
      <c r="C17" s="18"/>
      <c r="D17" s="18"/>
      <c r="E17" s="19"/>
      <c r="F17" s="11">
        <f>IF(AND(ISNUMBER(C17),ISNUMBER(D17)),MAX(0,(D17-C17+IF(D17&lt;C17,1,0))*24-IF(ISNUMBER(E17),E17,0)/60),0)</f>
        <v>0</v>
      </c>
      <c r="G17" s="8">
        <f>IF(ISNUMBER(B17),IF(WEEKDAY(B17,2)&lt;=5,$F$4,0),0)</f>
        <v>8</v>
      </c>
      <c r="H17" s="20"/>
    </row>
    <row r="18" spans="1:8" x14ac:dyDescent="0.25">
      <c r="A18" s="7" t="str">
        <f>IF(ISNUMBER(B18),CHOOSE(WEEKDAY(B18),"So","Mo","Di","Mi","Do","Fr","Sa"),"")</f>
        <v>Do</v>
      </c>
      <c r="B18" s="17">
        <f>IF(MONTH($F$3+11)=MONTH($F$3),$F$3+11,"")</f>
        <v>46093</v>
      </c>
      <c r="C18" s="18"/>
      <c r="D18" s="18"/>
      <c r="E18" s="19"/>
      <c r="F18" s="11">
        <f>IF(AND(ISNUMBER(C18),ISNUMBER(D18)),MAX(0,(D18-C18+IF(D18&lt;C18,1,0))*24-IF(ISNUMBER(E18),E18,0)/60),0)</f>
        <v>0</v>
      </c>
      <c r="G18" s="8">
        <f>IF(ISNUMBER(B18),IF(WEEKDAY(B18,2)&lt;=5,$F$4,0),0)</f>
        <v>8</v>
      </c>
      <c r="H18" s="20"/>
    </row>
    <row r="19" spans="1:8" x14ac:dyDescent="0.25">
      <c r="A19" s="7" t="str">
        <f>IF(ISNUMBER(B19),CHOOSE(WEEKDAY(B19),"So","Mo","Di","Mi","Do","Fr","Sa"),"")</f>
        <v>Fr</v>
      </c>
      <c r="B19" s="17">
        <f>IF(MONTH($F$3+12)=MONTH($F$3),$F$3+12,"")</f>
        <v>46094</v>
      </c>
      <c r="C19" s="18"/>
      <c r="D19" s="18"/>
      <c r="E19" s="19"/>
      <c r="F19" s="11">
        <f>IF(AND(ISNUMBER(C19),ISNUMBER(D19)),MAX(0,(D19-C19+IF(D19&lt;C19,1,0))*24-IF(ISNUMBER(E19),E19,0)/60),0)</f>
        <v>0</v>
      </c>
      <c r="G19" s="8">
        <f>IF(ISNUMBER(B19),IF(WEEKDAY(B19,2)&lt;=5,$F$4,0),0)</f>
        <v>8</v>
      </c>
      <c r="H19" s="20"/>
    </row>
    <row r="20" spans="1:8" x14ac:dyDescent="0.25">
      <c r="A20" s="7" t="str">
        <f>IF(ISNUMBER(B20),CHOOSE(WEEKDAY(B20),"So","Mo","Di","Mi","Do","Fr","Sa"),"")</f>
        <v>Sa</v>
      </c>
      <c r="B20" s="17">
        <f>IF(MONTH($F$3+13)=MONTH($F$3),$F$3+13,"")</f>
        <v>46095</v>
      </c>
      <c r="C20" s="18"/>
      <c r="D20" s="18"/>
      <c r="E20" s="19"/>
      <c r="F20" s="11">
        <f>IF(AND(ISNUMBER(C20),ISNUMBER(D20)),MAX(0,(D20-C20+IF(D20&lt;C20,1,0))*24-IF(ISNUMBER(E20),E20,0)/60),0)</f>
        <v>0</v>
      </c>
      <c r="G20" s="8">
        <f>IF(ISNUMBER(B20),IF(WEEKDAY(B20,2)&lt;=5,$F$4,0),0)</f>
        <v>0</v>
      </c>
      <c r="H20" s="20"/>
    </row>
    <row r="21" spans="1:8" x14ac:dyDescent="0.25">
      <c r="A21" s="7" t="str">
        <f>IF(ISNUMBER(B21),CHOOSE(WEEKDAY(B21),"So","Mo","Di","Mi","Do","Fr","Sa"),"")</f>
        <v>So</v>
      </c>
      <c r="B21" s="17">
        <f>IF(MONTH($F$3+14)=MONTH($F$3),$F$3+14,"")</f>
        <v>46096</v>
      </c>
      <c r="C21" s="18"/>
      <c r="D21" s="18"/>
      <c r="E21" s="19"/>
      <c r="F21" s="11">
        <f>IF(AND(ISNUMBER(C21),ISNUMBER(D21)),MAX(0,(D21-C21+IF(D21&lt;C21,1,0))*24-IF(ISNUMBER(E21),E21,0)/60),0)</f>
        <v>0</v>
      </c>
      <c r="G21" s="8">
        <f>IF(ISNUMBER(B21),IF(WEEKDAY(B21,2)&lt;=5,$F$4,0),0)</f>
        <v>0</v>
      </c>
      <c r="H21" s="20"/>
    </row>
    <row r="22" spans="1:8" x14ac:dyDescent="0.25">
      <c r="A22" s="7" t="str">
        <f>IF(ISNUMBER(B22),CHOOSE(WEEKDAY(B22),"So","Mo","Di","Mi","Do","Fr","Sa"),"")</f>
        <v>Mo</v>
      </c>
      <c r="B22" s="17">
        <f>IF(MONTH($F$3+15)=MONTH($F$3),$F$3+15,"")</f>
        <v>46097</v>
      </c>
      <c r="C22" s="18"/>
      <c r="D22" s="18"/>
      <c r="E22" s="19"/>
      <c r="F22" s="11">
        <f>IF(AND(ISNUMBER(C22),ISNUMBER(D22)),MAX(0,(D22-C22+IF(D22&lt;C22,1,0))*24-IF(ISNUMBER(E22),E22,0)/60),0)</f>
        <v>0</v>
      </c>
      <c r="G22" s="8">
        <f>IF(ISNUMBER(B22),IF(WEEKDAY(B22,2)&lt;=5,$F$4,0),0)</f>
        <v>8</v>
      </c>
      <c r="H22" s="20"/>
    </row>
    <row r="23" spans="1:8" x14ac:dyDescent="0.25">
      <c r="A23" s="7" t="str">
        <f>IF(ISNUMBER(B23),CHOOSE(WEEKDAY(B23),"So","Mo","Di","Mi","Do","Fr","Sa"),"")</f>
        <v>Di</v>
      </c>
      <c r="B23" s="17">
        <f>IF(MONTH($F$3+16)=MONTH($F$3),$F$3+16,"")</f>
        <v>46098</v>
      </c>
      <c r="C23" s="18"/>
      <c r="D23" s="18"/>
      <c r="E23" s="19"/>
      <c r="F23" s="11">
        <f>IF(AND(ISNUMBER(C23),ISNUMBER(D23)),MAX(0,(D23-C23+IF(D23&lt;C23,1,0))*24-IF(ISNUMBER(E23),E23,0)/60),0)</f>
        <v>0</v>
      </c>
      <c r="G23" s="8">
        <f>IF(ISNUMBER(B23),IF(WEEKDAY(B23,2)&lt;=5,$F$4,0),0)</f>
        <v>8</v>
      </c>
      <c r="H23" s="20"/>
    </row>
    <row r="24" spans="1:8" x14ac:dyDescent="0.25">
      <c r="A24" s="7" t="str">
        <f>IF(ISNUMBER(B24),CHOOSE(WEEKDAY(B24),"So","Mo","Di","Mi","Do","Fr","Sa"),"")</f>
        <v>Mi</v>
      </c>
      <c r="B24" s="17">
        <f>IF(MONTH($F$3+17)=MONTH($F$3),$F$3+17,"")</f>
        <v>46099</v>
      </c>
      <c r="C24" s="18"/>
      <c r="D24" s="18"/>
      <c r="E24" s="19"/>
      <c r="F24" s="11">
        <f>IF(AND(ISNUMBER(C24),ISNUMBER(D24)),MAX(0,(D24-C24+IF(D24&lt;C24,1,0))*24-IF(ISNUMBER(E24),E24,0)/60),0)</f>
        <v>0</v>
      </c>
      <c r="G24" s="8">
        <f>IF(ISNUMBER(B24),IF(WEEKDAY(B24,2)&lt;=5,$F$4,0),0)</f>
        <v>8</v>
      </c>
      <c r="H24" s="20"/>
    </row>
    <row r="25" spans="1:8" x14ac:dyDescent="0.25">
      <c r="A25" s="7" t="str">
        <f>IF(ISNUMBER(B25),CHOOSE(WEEKDAY(B25),"So","Mo","Di","Mi","Do","Fr","Sa"),"")</f>
        <v>Do</v>
      </c>
      <c r="B25" s="17">
        <f>IF(MONTH($F$3+18)=MONTH($F$3),$F$3+18,"")</f>
        <v>46100</v>
      </c>
      <c r="C25" s="18"/>
      <c r="D25" s="18"/>
      <c r="E25" s="19"/>
      <c r="F25" s="11">
        <f>IF(AND(ISNUMBER(C25),ISNUMBER(D25)),MAX(0,(D25-C25+IF(D25&lt;C25,1,0))*24-IF(ISNUMBER(E25),E25,0)/60),0)</f>
        <v>0</v>
      </c>
      <c r="G25" s="8">
        <f>IF(ISNUMBER(B25),IF(WEEKDAY(B25,2)&lt;=5,$F$4,0),0)</f>
        <v>8</v>
      </c>
      <c r="H25" s="20"/>
    </row>
    <row r="26" spans="1:8" x14ac:dyDescent="0.25">
      <c r="A26" s="7" t="str">
        <f>IF(ISNUMBER(B26),CHOOSE(WEEKDAY(B26),"So","Mo","Di","Mi","Do","Fr","Sa"),"")</f>
        <v>Fr</v>
      </c>
      <c r="B26" s="17">
        <f>IF(MONTH($F$3+19)=MONTH($F$3),$F$3+19,"")</f>
        <v>46101</v>
      </c>
      <c r="C26" s="18"/>
      <c r="D26" s="18"/>
      <c r="E26" s="19"/>
      <c r="F26" s="11">
        <f>IF(AND(ISNUMBER(C26),ISNUMBER(D26)),MAX(0,(D26-C26+IF(D26&lt;C26,1,0))*24-IF(ISNUMBER(E26),E26,0)/60),0)</f>
        <v>0</v>
      </c>
      <c r="G26" s="8">
        <f>IF(ISNUMBER(B26),IF(WEEKDAY(B26,2)&lt;=5,$F$4,0),0)</f>
        <v>8</v>
      </c>
      <c r="H26" s="20"/>
    </row>
    <row r="27" spans="1:8" x14ac:dyDescent="0.25">
      <c r="A27" s="7" t="str">
        <f>IF(ISNUMBER(B27),CHOOSE(WEEKDAY(B27),"So","Mo","Di","Mi","Do","Fr","Sa"),"")</f>
        <v>Sa</v>
      </c>
      <c r="B27" s="17">
        <f>IF(MONTH($F$3+20)=MONTH($F$3),$F$3+20,"")</f>
        <v>46102</v>
      </c>
      <c r="C27" s="18"/>
      <c r="D27" s="18"/>
      <c r="E27" s="19"/>
      <c r="F27" s="11">
        <f>IF(AND(ISNUMBER(C27),ISNUMBER(D27)),MAX(0,(D27-C27+IF(D27&lt;C27,1,0))*24-IF(ISNUMBER(E27),E27,0)/60),0)</f>
        <v>0</v>
      </c>
      <c r="G27" s="8">
        <f>IF(ISNUMBER(B27),IF(WEEKDAY(B27,2)&lt;=5,$F$4,0),0)</f>
        <v>0</v>
      </c>
      <c r="H27" s="20"/>
    </row>
    <row r="28" spans="1:8" x14ac:dyDescent="0.25">
      <c r="A28" s="7" t="str">
        <f>IF(ISNUMBER(B28),CHOOSE(WEEKDAY(B28),"So","Mo","Di","Mi","Do","Fr","Sa"),"")</f>
        <v>So</v>
      </c>
      <c r="B28" s="17">
        <f>IF(MONTH($F$3+21)=MONTH($F$3),$F$3+21,"")</f>
        <v>46103</v>
      </c>
      <c r="C28" s="18"/>
      <c r="D28" s="18"/>
      <c r="E28" s="19"/>
      <c r="F28" s="11">
        <f>IF(AND(ISNUMBER(C28),ISNUMBER(D28)),MAX(0,(D28-C28+IF(D28&lt;C28,1,0))*24-IF(ISNUMBER(E28),E28,0)/60),0)</f>
        <v>0</v>
      </c>
      <c r="G28" s="8">
        <f>IF(ISNUMBER(B28),IF(WEEKDAY(B28,2)&lt;=5,$F$4,0),0)</f>
        <v>0</v>
      </c>
      <c r="H28" s="20"/>
    </row>
    <row r="29" spans="1:8" x14ac:dyDescent="0.25">
      <c r="A29" s="7" t="str">
        <f>IF(ISNUMBER(B29),CHOOSE(WEEKDAY(B29),"So","Mo","Di","Mi","Do","Fr","Sa"),"")</f>
        <v>Mo</v>
      </c>
      <c r="B29" s="17">
        <f>IF(MONTH($F$3+22)=MONTH($F$3),$F$3+22,"")</f>
        <v>46104</v>
      </c>
      <c r="C29" s="18"/>
      <c r="D29" s="18"/>
      <c r="E29" s="19"/>
      <c r="F29" s="11">
        <f>IF(AND(ISNUMBER(C29),ISNUMBER(D29)),MAX(0,(D29-C29+IF(D29&lt;C29,1,0))*24-IF(ISNUMBER(E29),E29,0)/60),0)</f>
        <v>0</v>
      </c>
      <c r="G29" s="8">
        <f>IF(ISNUMBER(B29),IF(WEEKDAY(B29,2)&lt;=5,$F$4,0),0)</f>
        <v>8</v>
      </c>
      <c r="H29" s="20"/>
    </row>
    <row r="30" spans="1:8" x14ac:dyDescent="0.25">
      <c r="A30" s="7" t="str">
        <f>IF(ISNUMBER(B30),CHOOSE(WEEKDAY(B30),"So","Mo","Di","Mi","Do","Fr","Sa"),"")</f>
        <v>Di</v>
      </c>
      <c r="B30" s="17">
        <f>IF(MONTH($F$3+23)=MONTH($F$3),$F$3+23,"")</f>
        <v>46105</v>
      </c>
      <c r="C30" s="18"/>
      <c r="D30" s="18"/>
      <c r="E30" s="19"/>
      <c r="F30" s="11">
        <f>IF(AND(ISNUMBER(C30),ISNUMBER(D30)),MAX(0,(D30-C30+IF(D30&lt;C30,1,0))*24-IF(ISNUMBER(E30),E30,0)/60),0)</f>
        <v>0</v>
      </c>
      <c r="G30" s="8">
        <f>IF(ISNUMBER(B30),IF(WEEKDAY(B30,2)&lt;=5,$F$4,0),0)</f>
        <v>8</v>
      </c>
      <c r="H30" s="20"/>
    </row>
    <row r="31" spans="1:8" x14ac:dyDescent="0.25">
      <c r="A31" s="7" t="str">
        <f>IF(ISNUMBER(B31),CHOOSE(WEEKDAY(B31),"So","Mo","Di","Mi","Do","Fr","Sa"),"")</f>
        <v>Mi</v>
      </c>
      <c r="B31" s="17">
        <f>IF(MONTH($F$3+24)=MONTH($F$3),$F$3+24,"")</f>
        <v>46106</v>
      </c>
      <c r="C31" s="18"/>
      <c r="D31" s="18"/>
      <c r="E31" s="19"/>
      <c r="F31" s="11">
        <f>IF(AND(ISNUMBER(C31),ISNUMBER(D31)),MAX(0,(D31-C31+IF(D31&lt;C31,1,0))*24-IF(ISNUMBER(E31),E31,0)/60),0)</f>
        <v>0</v>
      </c>
      <c r="G31" s="8">
        <f>IF(ISNUMBER(B31),IF(WEEKDAY(B31,2)&lt;=5,$F$4,0),0)</f>
        <v>8</v>
      </c>
      <c r="H31" s="20"/>
    </row>
    <row r="32" spans="1:8" x14ac:dyDescent="0.25">
      <c r="A32" s="7" t="str">
        <f>IF(ISNUMBER(B32),CHOOSE(WEEKDAY(B32),"So","Mo","Di","Mi","Do","Fr","Sa"),"")</f>
        <v>Do</v>
      </c>
      <c r="B32" s="17">
        <f>IF(MONTH($F$3+25)=MONTH($F$3),$F$3+25,"")</f>
        <v>46107</v>
      </c>
      <c r="C32" s="18"/>
      <c r="D32" s="18"/>
      <c r="E32" s="19"/>
      <c r="F32" s="11">
        <f>IF(AND(ISNUMBER(C32),ISNUMBER(D32)),MAX(0,(D32-C32+IF(D32&lt;C32,1,0))*24-IF(ISNUMBER(E32),E32,0)/60),0)</f>
        <v>0</v>
      </c>
      <c r="G32" s="8">
        <f>IF(ISNUMBER(B32),IF(WEEKDAY(B32,2)&lt;=5,$F$4,0),0)</f>
        <v>8</v>
      </c>
      <c r="H32" s="20"/>
    </row>
    <row r="33" spans="1:8" x14ac:dyDescent="0.25">
      <c r="A33" s="7" t="str">
        <f>IF(ISNUMBER(B33),CHOOSE(WEEKDAY(B33),"So","Mo","Di","Mi","Do","Fr","Sa"),"")</f>
        <v>Fr</v>
      </c>
      <c r="B33" s="17">
        <f>IF(MONTH($F$3+26)=MONTH($F$3),$F$3+26,"")</f>
        <v>46108</v>
      </c>
      <c r="C33" s="18"/>
      <c r="D33" s="18"/>
      <c r="E33" s="19"/>
      <c r="F33" s="11">
        <f>IF(AND(ISNUMBER(C33),ISNUMBER(D33)),MAX(0,(D33-C33+IF(D33&lt;C33,1,0))*24-IF(ISNUMBER(E33),E33,0)/60),0)</f>
        <v>0</v>
      </c>
      <c r="G33" s="8">
        <f>IF(ISNUMBER(B33),IF(WEEKDAY(B33,2)&lt;=5,$F$4,0),0)</f>
        <v>8</v>
      </c>
      <c r="H33" s="20"/>
    </row>
    <row r="34" spans="1:8" x14ac:dyDescent="0.25">
      <c r="A34" s="7" t="str">
        <f>IF(ISNUMBER(B34),CHOOSE(WEEKDAY(B34),"So","Mo","Di","Mi","Do","Fr","Sa"),"")</f>
        <v>Sa</v>
      </c>
      <c r="B34" s="17">
        <f>IF(MONTH($F$3+27)=MONTH($F$3),$F$3+27,"")</f>
        <v>46109</v>
      </c>
      <c r="C34" s="18"/>
      <c r="D34" s="18"/>
      <c r="E34" s="19"/>
      <c r="F34" s="11">
        <f>IF(AND(ISNUMBER(C34),ISNUMBER(D34)),MAX(0,(D34-C34+IF(D34&lt;C34,1,0))*24-IF(ISNUMBER(E34),E34,0)/60),0)</f>
        <v>0</v>
      </c>
      <c r="G34" s="8">
        <f>IF(ISNUMBER(B34),IF(WEEKDAY(B34,2)&lt;=5,$F$4,0),0)</f>
        <v>0</v>
      </c>
      <c r="H34" s="20"/>
    </row>
    <row r="35" spans="1:8" x14ac:dyDescent="0.25">
      <c r="A35" s="7" t="str">
        <f>IF(ISNUMBER(B35),CHOOSE(WEEKDAY(B35),"So","Mo","Di","Mi","Do","Fr","Sa"),"")</f>
        <v>So</v>
      </c>
      <c r="B35" s="17">
        <f>IF(MONTH($F$3+28)=MONTH($F$3),$F$3+28,"")</f>
        <v>46110</v>
      </c>
      <c r="C35" s="18"/>
      <c r="D35" s="18"/>
      <c r="E35" s="19"/>
      <c r="F35" s="11">
        <f>IF(AND(ISNUMBER(C35),ISNUMBER(D35)),MAX(0,(D35-C35+IF(D35&lt;C35,1,0))*24-IF(ISNUMBER(E35),E35,0)/60),0)</f>
        <v>0</v>
      </c>
      <c r="G35" s="8">
        <f>IF(ISNUMBER(B35),IF(WEEKDAY(B35,2)&lt;=5,$F$4,0),0)</f>
        <v>0</v>
      </c>
      <c r="H35" s="20"/>
    </row>
    <row r="36" spans="1:8" x14ac:dyDescent="0.25">
      <c r="A36" s="7" t="str">
        <f>IF(ISNUMBER(B36),CHOOSE(WEEKDAY(B36),"So","Mo","Di","Mi","Do","Fr","Sa"),"")</f>
        <v>Mo</v>
      </c>
      <c r="B36" s="17">
        <f>IF(MONTH($F$3+29)=MONTH($F$3),$F$3+29,"")</f>
        <v>46111</v>
      </c>
      <c r="C36" s="18"/>
      <c r="D36" s="18"/>
      <c r="E36" s="19"/>
      <c r="F36" s="11">
        <f>IF(AND(ISNUMBER(C36),ISNUMBER(D36)),MAX(0,(D36-C36+IF(D36&lt;C36,1,0))*24-IF(ISNUMBER(E36),E36,0)/60),0)</f>
        <v>0</v>
      </c>
      <c r="G36" s="8">
        <f>IF(ISNUMBER(B36),IF(WEEKDAY(B36,2)&lt;=5,$F$4,0),0)</f>
        <v>8</v>
      </c>
      <c r="H36" s="20"/>
    </row>
    <row r="37" spans="1:8" x14ac:dyDescent="0.25">
      <c r="A37" s="7" t="str">
        <f>IF(ISNUMBER(B37),CHOOSE(WEEKDAY(B37),"So","Mo","Di","Mi","Do","Fr","Sa"),"")</f>
        <v>Di</v>
      </c>
      <c r="B37" s="17">
        <f>IF(MONTH($F$3+30)=MONTH($F$3),$F$3+30,"")</f>
        <v>46112</v>
      </c>
      <c r="C37" s="18"/>
      <c r="D37" s="18"/>
      <c r="E37" s="19"/>
      <c r="F37" s="11">
        <f>IF(AND(ISNUMBER(C37),ISNUMBER(D37)),MAX(0,(D37-C37+IF(D37&lt;C37,1,0))*24-IF(ISNUMBER(E37),E37,0)/60),0)</f>
        <v>0</v>
      </c>
      <c r="G37" s="8">
        <f>IF(ISNUMBER(B37),IF(WEEKDAY(B37,2)&lt;=5,$F$4,0),0)</f>
        <v>8</v>
      </c>
      <c r="H37" s="20"/>
    </row>
    <row r="39" spans="1:6" x14ac:dyDescent="0.25">
      <c r="A39" s="21" t="s">
        <v>38</v>
      </c>
      <c r="B39" s="21"/>
      <c r="C39" s="21"/>
      <c r="D39" s="21"/>
      <c r="E39" s="21"/>
      <c r="F39" s="11">
        <f>SUM(F7:F37)</f>
        <v>0</v>
      </c>
    </row>
    <row r="40" spans="1:6" x14ac:dyDescent="0.25">
      <c r="A40" s="21" t="s">
        <v>39</v>
      </c>
      <c r="B40" s="21"/>
      <c r="C40" s="21"/>
      <c r="D40" s="21"/>
      <c r="E40" s="21"/>
      <c r="F40" s="11">
        <f>SUM(G7:G37)</f>
        <v>176</v>
      </c>
    </row>
    <row r="41" spans="1:6" x14ac:dyDescent="0.25">
      <c r="A41" s="21" t="s">
        <v>40</v>
      </c>
      <c r="B41" s="21"/>
      <c r="C41" s="21"/>
      <c r="D41" s="21"/>
      <c r="E41" s="21"/>
      <c r="F41" s="12">
        <f>F39-F40</f>
        <v>-176</v>
      </c>
    </row>
    <row r="42" spans="1:6" x14ac:dyDescent="0.25">
      <c r="A42" s="21" t="s">
        <v>11</v>
      </c>
      <c r="B42" s="21"/>
      <c r="C42" s="21"/>
      <c r="D42" s="21"/>
      <c r="E42" s="21"/>
      <c r="F42" s="13">
        <f>COUNTIF(F7:F37,"&gt;0")</f>
        <v>0</v>
      </c>
    </row>
    <row r="44" ht="30" customHeight="1" x14ac:dyDescent="0.25"/>
    <row r="45" spans="1:8" x14ac:dyDescent="0.25">
      <c r="A45" s="22" t="s">
        <v>41</v>
      </c>
      <c r="B45" s="22"/>
      <c r="C45" s="22"/>
      <c r="E45" s="22" t="s">
        <v>42</v>
      </c>
      <c r="F45" s="22"/>
      <c r="G45" s="22"/>
      <c r="H45" s="22"/>
    </row>
    <row r="47" ht="44" customHeight="1" spans="1:8" x14ac:dyDescent="0.25">
      <c r="A47" s="14" t="s">
        <v>43</v>
      </c>
      <c r="B47" s="14"/>
      <c r="C47" s="14"/>
      <c r="D47" s="14"/>
      <c r="E47" s="14"/>
      <c r="F47" s="14"/>
      <c r="G47" s="14"/>
      <c r="H47" s="14"/>
    </row>
  </sheetData>
  <mergeCells count="12">
    <mergeCell ref="A1:H1"/>
    <mergeCell ref="A2:H2"/>
    <mergeCell ref="B3:D3"/>
    <mergeCell ref="F3:H3"/>
    <mergeCell ref="B4:D4"/>
    <mergeCell ref="A39:E39"/>
    <mergeCell ref="A40:E40"/>
    <mergeCell ref="A41:E41"/>
    <mergeCell ref="A42:E42"/>
    <mergeCell ref="A45:C45"/>
    <mergeCell ref="E45:H45"/>
    <mergeCell ref="A47:H47"/>
  </mergeCells>
  <conditionalFormatting sqref="A7:H37">
    <cfRule type="expression" dxfId="2" priority="1">
      <formula>AND(ISNUMBER($B7),WEEKDAY($B7,2)&gt;5)</formula>
    </cfRule>
  </conditionalFormatting>
  <pageSetup paperSize="9" orientation="portrait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7"/>
  <sheetViews>
    <sheetView workbookViewId="0" showGridLines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12" customWidth="1"/>
    <col min="5" max="6" width="12" customWidth="1"/>
    <col min="8" max="8" width="24" customWidth="1"/>
  </cols>
  <sheetData>
    <row r="1" ht="24" customHeight="1" spans="1:8" x14ac:dyDescent="0.25">
      <c r="A1" s="1" t="s">
        <v>46</v>
      </c>
      <c r="B1" s="1"/>
      <c r="C1" s="1"/>
      <c r="D1" s="1"/>
      <c r="E1" s="1"/>
      <c r="F1" s="1"/>
      <c r="G1" s="1"/>
      <c r="H1" s="1"/>
    </row>
    <row r="2" ht="32" customHeight="1" spans="1:8" x14ac:dyDescent="0.25">
      <c r="A2" s="2" t="s">
        <v>28</v>
      </c>
      <c r="B2" s="2"/>
      <c r="C2" s="2"/>
      <c r="D2" s="2"/>
      <c r="E2" s="2"/>
      <c r="F2" s="2"/>
      <c r="G2" s="2"/>
      <c r="H2" s="2"/>
    </row>
    <row r="3" spans="1:8" x14ac:dyDescent="0.25">
      <c r="A3" s="3" t="s">
        <v>2</v>
      </c>
      <c r="B3" s="7" t="str">
        <f>'Übersicht'!$B$3</f>
        <v/>
      </c>
      <c r="C3" s="7"/>
      <c r="D3" s="7"/>
      <c r="E3" s="3" t="s">
        <v>6</v>
      </c>
      <c r="F3" s="16">
        <v>46113</v>
      </c>
      <c r="G3" s="16"/>
      <c r="H3" s="16"/>
    </row>
    <row r="4" spans="1:7" x14ac:dyDescent="0.25">
      <c r="A4" s="3" t="s">
        <v>4</v>
      </c>
      <c r="B4" s="7" t="str">
        <f>'Übersicht'!$B$4</f>
        <v/>
      </c>
      <c r="C4" s="7"/>
      <c r="D4" s="7"/>
      <c r="E4" s="3" t="s">
        <v>29</v>
      </c>
      <c r="F4" s="11">
        <f>'Übersicht'!$B$5</f>
        <v>8</v>
      </c>
      <c r="G4" t="s">
        <v>30</v>
      </c>
    </row>
    <row r="6" ht="30" customHeight="1" spans="1:8" x14ac:dyDescent="0.25">
      <c r="A6" s="6" t="s">
        <v>31</v>
      </c>
      <c r="B6" s="6" t="s">
        <v>32</v>
      </c>
      <c r="C6" s="6" t="s">
        <v>33</v>
      </c>
      <c r="D6" s="6" t="s">
        <v>34</v>
      </c>
      <c r="E6" s="6" t="s">
        <v>35</v>
      </c>
      <c r="F6" s="6" t="s">
        <v>36</v>
      </c>
      <c r="G6" s="6" t="s">
        <v>8</v>
      </c>
      <c r="H6" s="6" t="s">
        <v>37</v>
      </c>
    </row>
    <row r="7" spans="1:8" x14ac:dyDescent="0.25">
      <c r="A7" s="7" t="str">
        <f>IF(ISNUMBER(B7),CHOOSE(WEEKDAY(B7),"So","Mo","Di","Mi","Do","Fr","Sa"),"")</f>
        <v>Mi</v>
      </c>
      <c r="B7" s="17">
        <f>IF(MONTH($F$3+0)=MONTH($F$3),$F$3+0,"")</f>
        <v>46113</v>
      </c>
      <c r="C7" s="18"/>
      <c r="D7" s="18"/>
      <c r="E7" s="19"/>
      <c r="F7" s="11">
        <f>IF(AND(ISNUMBER(C7),ISNUMBER(D7)),MAX(0,(D7-C7+IF(D7&lt;C7,1,0))*24-IF(ISNUMBER(E7),E7,0)/60),0)</f>
        <v>0</v>
      </c>
      <c r="G7" s="8">
        <f>IF(ISNUMBER(B7),IF(WEEKDAY(B7,2)&lt;=5,$F$4,0),0)</f>
        <v>8</v>
      </c>
      <c r="H7" s="20"/>
    </row>
    <row r="8" spans="1:8" x14ac:dyDescent="0.25">
      <c r="A8" s="7" t="str">
        <f>IF(ISNUMBER(B8),CHOOSE(WEEKDAY(B8),"So","Mo","Di","Mi","Do","Fr","Sa"),"")</f>
        <v>Do</v>
      </c>
      <c r="B8" s="17">
        <f>IF(MONTH($F$3+1)=MONTH($F$3),$F$3+1,"")</f>
        <v>46114</v>
      </c>
      <c r="C8" s="18"/>
      <c r="D8" s="18"/>
      <c r="E8" s="19"/>
      <c r="F8" s="11">
        <f>IF(AND(ISNUMBER(C8),ISNUMBER(D8)),MAX(0,(D8-C8+IF(D8&lt;C8,1,0))*24-IF(ISNUMBER(E8),E8,0)/60),0)</f>
        <v>0</v>
      </c>
      <c r="G8" s="8">
        <f>IF(ISNUMBER(B8),IF(WEEKDAY(B8,2)&lt;=5,$F$4,0),0)</f>
        <v>8</v>
      </c>
      <c r="H8" s="20"/>
    </row>
    <row r="9" spans="1:8" x14ac:dyDescent="0.25">
      <c r="A9" s="7" t="str">
        <f>IF(ISNUMBER(B9),CHOOSE(WEEKDAY(B9),"So","Mo","Di","Mi","Do","Fr","Sa"),"")</f>
        <v>Fr</v>
      </c>
      <c r="B9" s="17">
        <f>IF(MONTH($F$3+2)=MONTH($F$3),$F$3+2,"")</f>
        <v>46115</v>
      </c>
      <c r="C9" s="18"/>
      <c r="D9" s="18"/>
      <c r="E9" s="19"/>
      <c r="F9" s="11">
        <f>IF(AND(ISNUMBER(C9),ISNUMBER(D9)),MAX(0,(D9-C9+IF(D9&lt;C9,1,0))*24-IF(ISNUMBER(E9),E9,0)/60),0)</f>
        <v>0</v>
      </c>
      <c r="G9" s="8">
        <f>IF(ISNUMBER(B9),IF(WEEKDAY(B9,2)&lt;=5,$F$4,0),0)</f>
        <v>8</v>
      </c>
      <c r="H9" s="20"/>
    </row>
    <row r="10" spans="1:8" x14ac:dyDescent="0.25">
      <c r="A10" s="7" t="str">
        <f>IF(ISNUMBER(B10),CHOOSE(WEEKDAY(B10),"So","Mo","Di","Mi","Do","Fr","Sa"),"")</f>
        <v>Sa</v>
      </c>
      <c r="B10" s="17">
        <f>IF(MONTH($F$3+3)=MONTH($F$3),$F$3+3,"")</f>
        <v>46116</v>
      </c>
      <c r="C10" s="18"/>
      <c r="D10" s="18"/>
      <c r="E10" s="19"/>
      <c r="F10" s="11">
        <f>IF(AND(ISNUMBER(C10),ISNUMBER(D10)),MAX(0,(D10-C10+IF(D10&lt;C10,1,0))*24-IF(ISNUMBER(E10),E10,0)/60),0)</f>
        <v>0</v>
      </c>
      <c r="G10" s="8">
        <f>IF(ISNUMBER(B10),IF(WEEKDAY(B10,2)&lt;=5,$F$4,0),0)</f>
        <v>0</v>
      </c>
      <c r="H10" s="20"/>
    </row>
    <row r="11" spans="1:8" x14ac:dyDescent="0.25">
      <c r="A11" s="7" t="str">
        <f>IF(ISNUMBER(B11),CHOOSE(WEEKDAY(B11),"So","Mo","Di","Mi","Do","Fr","Sa"),"")</f>
        <v>So</v>
      </c>
      <c r="B11" s="17">
        <f>IF(MONTH($F$3+4)=MONTH($F$3),$F$3+4,"")</f>
        <v>46117</v>
      </c>
      <c r="C11" s="18"/>
      <c r="D11" s="18"/>
      <c r="E11" s="19"/>
      <c r="F11" s="11">
        <f>IF(AND(ISNUMBER(C11),ISNUMBER(D11)),MAX(0,(D11-C11+IF(D11&lt;C11,1,0))*24-IF(ISNUMBER(E11),E11,0)/60),0)</f>
        <v>0</v>
      </c>
      <c r="G11" s="8">
        <f>IF(ISNUMBER(B11),IF(WEEKDAY(B11,2)&lt;=5,$F$4,0),0)</f>
        <v>0</v>
      </c>
      <c r="H11" s="20"/>
    </row>
    <row r="12" spans="1:8" x14ac:dyDescent="0.25">
      <c r="A12" s="7" t="str">
        <f>IF(ISNUMBER(B12),CHOOSE(WEEKDAY(B12),"So","Mo","Di","Mi","Do","Fr","Sa"),"")</f>
        <v>Mo</v>
      </c>
      <c r="B12" s="17">
        <f>IF(MONTH($F$3+5)=MONTH($F$3),$F$3+5,"")</f>
        <v>46118</v>
      </c>
      <c r="C12" s="18"/>
      <c r="D12" s="18"/>
      <c r="E12" s="19"/>
      <c r="F12" s="11">
        <f>IF(AND(ISNUMBER(C12),ISNUMBER(D12)),MAX(0,(D12-C12+IF(D12&lt;C12,1,0))*24-IF(ISNUMBER(E12),E12,0)/60),0)</f>
        <v>0</v>
      </c>
      <c r="G12" s="8">
        <f>IF(ISNUMBER(B12),IF(WEEKDAY(B12,2)&lt;=5,$F$4,0),0)</f>
        <v>8</v>
      </c>
      <c r="H12" s="20"/>
    </row>
    <row r="13" spans="1:8" x14ac:dyDescent="0.25">
      <c r="A13" s="7" t="str">
        <f>IF(ISNUMBER(B13),CHOOSE(WEEKDAY(B13),"So","Mo","Di","Mi","Do","Fr","Sa"),"")</f>
        <v>Di</v>
      </c>
      <c r="B13" s="17">
        <f>IF(MONTH($F$3+6)=MONTH($F$3),$F$3+6,"")</f>
        <v>46119</v>
      </c>
      <c r="C13" s="18"/>
      <c r="D13" s="18"/>
      <c r="E13" s="19"/>
      <c r="F13" s="11">
        <f>IF(AND(ISNUMBER(C13),ISNUMBER(D13)),MAX(0,(D13-C13+IF(D13&lt;C13,1,0))*24-IF(ISNUMBER(E13),E13,0)/60),0)</f>
        <v>0</v>
      </c>
      <c r="G13" s="8">
        <f>IF(ISNUMBER(B13),IF(WEEKDAY(B13,2)&lt;=5,$F$4,0),0)</f>
        <v>8</v>
      </c>
      <c r="H13" s="20"/>
    </row>
    <row r="14" spans="1:8" x14ac:dyDescent="0.25">
      <c r="A14" s="7" t="str">
        <f>IF(ISNUMBER(B14),CHOOSE(WEEKDAY(B14),"So","Mo","Di","Mi","Do","Fr","Sa"),"")</f>
        <v>Mi</v>
      </c>
      <c r="B14" s="17">
        <f>IF(MONTH($F$3+7)=MONTH($F$3),$F$3+7,"")</f>
        <v>46120</v>
      </c>
      <c r="C14" s="18"/>
      <c r="D14" s="18"/>
      <c r="E14" s="19"/>
      <c r="F14" s="11">
        <f>IF(AND(ISNUMBER(C14),ISNUMBER(D14)),MAX(0,(D14-C14+IF(D14&lt;C14,1,0))*24-IF(ISNUMBER(E14),E14,0)/60),0)</f>
        <v>0</v>
      </c>
      <c r="G14" s="8">
        <f>IF(ISNUMBER(B14),IF(WEEKDAY(B14,2)&lt;=5,$F$4,0),0)</f>
        <v>8</v>
      </c>
      <c r="H14" s="20"/>
    </row>
    <row r="15" spans="1:8" x14ac:dyDescent="0.25">
      <c r="A15" s="7" t="str">
        <f>IF(ISNUMBER(B15),CHOOSE(WEEKDAY(B15),"So","Mo","Di","Mi","Do","Fr","Sa"),"")</f>
        <v>Do</v>
      </c>
      <c r="B15" s="17">
        <f>IF(MONTH($F$3+8)=MONTH($F$3),$F$3+8,"")</f>
        <v>46121</v>
      </c>
      <c r="C15" s="18"/>
      <c r="D15" s="18"/>
      <c r="E15" s="19"/>
      <c r="F15" s="11">
        <f>IF(AND(ISNUMBER(C15),ISNUMBER(D15)),MAX(0,(D15-C15+IF(D15&lt;C15,1,0))*24-IF(ISNUMBER(E15),E15,0)/60),0)</f>
        <v>0</v>
      </c>
      <c r="G15" s="8">
        <f>IF(ISNUMBER(B15),IF(WEEKDAY(B15,2)&lt;=5,$F$4,0),0)</f>
        <v>8</v>
      </c>
      <c r="H15" s="20"/>
    </row>
    <row r="16" spans="1:8" x14ac:dyDescent="0.25">
      <c r="A16" s="7" t="str">
        <f>IF(ISNUMBER(B16),CHOOSE(WEEKDAY(B16),"So","Mo","Di","Mi","Do","Fr","Sa"),"")</f>
        <v>Fr</v>
      </c>
      <c r="B16" s="17">
        <f>IF(MONTH($F$3+9)=MONTH($F$3),$F$3+9,"")</f>
        <v>46122</v>
      </c>
      <c r="C16" s="18"/>
      <c r="D16" s="18"/>
      <c r="E16" s="19"/>
      <c r="F16" s="11">
        <f>IF(AND(ISNUMBER(C16),ISNUMBER(D16)),MAX(0,(D16-C16+IF(D16&lt;C16,1,0))*24-IF(ISNUMBER(E16),E16,0)/60),0)</f>
        <v>0</v>
      </c>
      <c r="G16" s="8">
        <f>IF(ISNUMBER(B16),IF(WEEKDAY(B16,2)&lt;=5,$F$4,0),0)</f>
        <v>8</v>
      </c>
      <c r="H16" s="20"/>
    </row>
    <row r="17" spans="1:8" x14ac:dyDescent="0.25">
      <c r="A17" s="7" t="str">
        <f>IF(ISNUMBER(B17),CHOOSE(WEEKDAY(B17),"So","Mo","Di","Mi","Do","Fr","Sa"),"")</f>
        <v>Sa</v>
      </c>
      <c r="B17" s="17">
        <f>IF(MONTH($F$3+10)=MONTH($F$3),$F$3+10,"")</f>
        <v>46123</v>
      </c>
      <c r="C17" s="18"/>
      <c r="D17" s="18"/>
      <c r="E17" s="19"/>
      <c r="F17" s="11">
        <f>IF(AND(ISNUMBER(C17),ISNUMBER(D17)),MAX(0,(D17-C17+IF(D17&lt;C17,1,0))*24-IF(ISNUMBER(E17),E17,0)/60),0)</f>
        <v>0</v>
      </c>
      <c r="G17" s="8">
        <f>IF(ISNUMBER(B17),IF(WEEKDAY(B17,2)&lt;=5,$F$4,0),0)</f>
        <v>0</v>
      </c>
      <c r="H17" s="20"/>
    </row>
    <row r="18" spans="1:8" x14ac:dyDescent="0.25">
      <c r="A18" s="7" t="str">
        <f>IF(ISNUMBER(B18),CHOOSE(WEEKDAY(B18),"So","Mo","Di","Mi","Do","Fr","Sa"),"")</f>
        <v>So</v>
      </c>
      <c r="B18" s="17">
        <f>IF(MONTH($F$3+11)=MONTH($F$3),$F$3+11,"")</f>
        <v>46124</v>
      </c>
      <c r="C18" s="18"/>
      <c r="D18" s="18"/>
      <c r="E18" s="19"/>
      <c r="F18" s="11">
        <f>IF(AND(ISNUMBER(C18),ISNUMBER(D18)),MAX(0,(D18-C18+IF(D18&lt;C18,1,0))*24-IF(ISNUMBER(E18),E18,0)/60),0)</f>
        <v>0</v>
      </c>
      <c r="G18" s="8">
        <f>IF(ISNUMBER(B18),IF(WEEKDAY(B18,2)&lt;=5,$F$4,0),0)</f>
        <v>0</v>
      </c>
      <c r="H18" s="20"/>
    </row>
    <row r="19" spans="1:8" x14ac:dyDescent="0.25">
      <c r="A19" s="7" t="str">
        <f>IF(ISNUMBER(B19),CHOOSE(WEEKDAY(B19),"So","Mo","Di","Mi","Do","Fr","Sa"),"")</f>
        <v>Mo</v>
      </c>
      <c r="B19" s="17">
        <f>IF(MONTH($F$3+12)=MONTH($F$3),$F$3+12,"")</f>
        <v>46125</v>
      </c>
      <c r="C19" s="18"/>
      <c r="D19" s="18"/>
      <c r="E19" s="19"/>
      <c r="F19" s="11">
        <f>IF(AND(ISNUMBER(C19),ISNUMBER(D19)),MAX(0,(D19-C19+IF(D19&lt;C19,1,0))*24-IF(ISNUMBER(E19),E19,0)/60),0)</f>
        <v>0</v>
      </c>
      <c r="G19" s="8">
        <f>IF(ISNUMBER(B19),IF(WEEKDAY(B19,2)&lt;=5,$F$4,0),0)</f>
        <v>8</v>
      </c>
      <c r="H19" s="20"/>
    </row>
    <row r="20" spans="1:8" x14ac:dyDescent="0.25">
      <c r="A20" s="7" t="str">
        <f>IF(ISNUMBER(B20),CHOOSE(WEEKDAY(B20),"So","Mo","Di","Mi","Do","Fr","Sa"),"")</f>
        <v>Di</v>
      </c>
      <c r="B20" s="17">
        <f>IF(MONTH($F$3+13)=MONTH($F$3),$F$3+13,"")</f>
        <v>46126</v>
      </c>
      <c r="C20" s="18"/>
      <c r="D20" s="18"/>
      <c r="E20" s="19"/>
      <c r="F20" s="11">
        <f>IF(AND(ISNUMBER(C20),ISNUMBER(D20)),MAX(0,(D20-C20+IF(D20&lt;C20,1,0))*24-IF(ISNUMBER(E20),E20,0)/60),0)</f>
        <v>0</v>
      </c>
      <c r="G20" s="8">
        <f>IF(ISNUMBER(B20),IF(WEEKDAY(B20,2)&lt;=5,$F$4,0),0)</f>
        <v>8</v>
      </c>
      <c r="H20" s="20"/>
    </row>
    <row r="21" spans="1:8" x14ac:dyDescent="0.25">
      <c r="A21" s="7" t="str">
        <f>IF(ISNUMBER(B21),CHOOSE(WEEKDAY(B21),"So","Mo","Di","Mi","Do","Fr","Sa"),"")</f>
        <v>Mi</v>
      </c>
      <c r="B21" s="17">
        <f>IF(MONTH($F$3+14)=MONTH($F$3),$F$3+14,"")</f>
        <v>46127</v>
      </c>
      <c r="C21" s="18"/>
      <c r="D21" s="18"/>
      <c r="E21" s="19"/>
      <c r="F21" s="11">
        <f>IF(AND(ISNUMBER(C21),ISNUMBER(D21)),MAX(0,(D21-C21+IF(D21&lt;C21,1,0))*24-IF(ISNUMBER(E21),E21,0)/60),0)</f>
        <v>0</v>
      </c>
      <c r="G21" s="8">
        <f>IF(ISNUMBER(B21),IF(WEEKDAY(B21,2)&lt;=5,$F$4,0),0)</f>
        <v>8</v>
      </c>
      <c r="H21" s="20"/>
    </row>
    <row r="22" spans="1:8" x14ac:dyDescent="0.25">
      <c r="A22" s="7" t="str">
        <f>IF(ISNUMBER(B22),CHOOSE(WEEKDAY(B22),"So","Mo","Di","Mi","Do","Fr","Sa"),"")</f>
        <v>Do</v>
      </c>
      <c r="B22" s="17">
        <f>IF(MONTH($F$3+15)=MONTH($F$3),$F$3+15,"")</f>
        <v>46128</v>
      </c>
      <c r="C22" s="18"/>
      <c r="D22" s="18"/>
      <c r="E22" s="19"/>
      <c r="F22" s="11">
        <f>IF(AND(ISNUMBER(C22),ISNUMBER(D22)),MAX(0,(D22-C22+IF(D22&lt;C22,1,0))*24-IF(ISNUMBER(E22),E22,0)/60),0)</f>
        <v>0</v>
      </c>
      <c r="G22" s="8">
        <f>IF(ISNUMBER(B22),IF(WEEKDAY(B22,2)&lt;=5,$F$4,0),0)</f>
        <v>8</v>
      </c>
      <c r="H22" s="20"/>
    </row>
    <row r="23" spans="1:8" x14ac:dyDescent="0.25">
      <c r="A23" s="7" t="str">
        <f>IF(ISNUMBER(B23),CHOOSE(WEEKDAY(B23),"So","Mo","Di","Mi","Do","Fr","Sa"),"")</f>
        <v>Fr</v>
      </c>
      <c r="B23" s="17">
        <f>IF(MONTH($F$3+16)=MONTH($F$3),$F$3+16,"")</f>
        <v>46129</v>
      </c>
      <c r="C23" s="18"/>
      <c r="D23" s="18"/>
      <c r="E23" s="19"/>
      <c r="F23" s="11">
        <f>IF(AND(ISNUMBER(C23),ISNUMBER(D23)),MAX(0,(D23-C23+IF(D23&lt;C23,1,0))*24-IF(ISNUMBER(E23),E23,0)/60),0)</f>
        <v>0</v>
      </c>
      <c r="G23" s="8">
        <f>IF(ISNUMBER(B23),IF(WEEKDAY(B23,2)&lt;=5,$F$4,0),0)</f>
        <v>8</v>
      </c>
      <c r="H23" s="20"/>
    </row>
    <row r="24" spans="1:8" x14ac:dyDescent="0.25">
      <c r="A24" s="7" t="str">
        <f>IF(ISNUMBER(B24),CHOOSE(WEEKDAY(B24),"So","Mo","Di","Mi","Do","Fr","Sa"),"")</f>
        <v>Sa</v>
      </c>
      <c r="B24" s="17">
        <f>IF(MONTH($F$3+17)=MONTH($F$3),$F$3+17,"")</f>
        <v>46130</v>
      </c>
      <c r="C24" s="18"/>
      <c r="D24" s="18"/>
      <c r="E24" s="19"/>
      <c r="F24" s="11">
        <f>IF(AND(ISNUMBER(C24),ISNUMBER(D24)),MAX(0,(D24-C24+IF(D24&lt;C24,1,0))*24-IF(ISNUMBER(E24),E24,0)/60),0)</f>
        <v>0</v>
      </c>
      <c r="G24" s="8">
        <f>IF(ISNUMBER(B24),IF(WEEKDAY(B24,2)&lt;=5,$F$4,0),0)</f>
        <v>0</v>
      </c>
      <c r="H24" s="20"/>
    </row>
    <row r="25" spans="1:8" x14ac:dyDescent="0.25">
      <c r="A25" s="7" t="str">
        <f>IF(ISNUMBER(B25),CHOOSE(WEEKDAY(B25),"So","Mo","Di","Mi","Do","Fr","Sa"),"")</f>
        <v>So</v>
      </c>
      <c r="B25" s="17">
        <f>IF(MONTH($F$3+18)=MONTH($F$3),$F$3+18,"")</f>
        <v>46131</v>
      </c>
      <c r="C25" s="18"/>
      <c r="D25" s="18"/>
      <c r="E25" s="19"/>
      <c r="F25" s="11">
        <f>IF(AND(ISNUMBER(C25),ISNUMBER(D25)),MAX(0,(D25-C25+IF(D25&lt;C25,1,0))*24-IF(ISNUMBER(E25),E25,0)/60),0)</f>
        <v>0</v>
      </c>
      <c r="G25" s="8">
        <f>IF(ISNUMBER(B25),IF(WEEKDAY(B25,2)&lt;=5,$F$4,0),0)</f>
        <v>0</v>
      </c>
      <c r="H25" s="20"/>
    </row>
    <row r="26" spans="1:8" x14ac:dyDescent="0.25">
      <c r="A26" s="7" t="str">
        <f>IF(ISNUMBER(B26),CHOOSE(WEEKDAY(B26),"So","Mo","Di","Mi","Do","Fr","Sa"),"")</f>
        <v>Mo</v>
      </c>
      <c r="B26" s="17">
        <f>IF(MONTH($F$3+19)=MONTH($F$3),$F$3+19,"")</f>
        <v>46132</v>
      </c>
      <c r="C26" s="18"/>
      <c r="D26" s="18"/>
      <c r="E26" s="19"/>
      <c r="F26" s="11">
        <f>IF(AND(ISNUMBER(C26),ISNUMBER(D26)),MAX(0,(D26-C26+IF(D26&lt;C26,1,0))*24-IF(ISNUMBER(E26),E26,0)/60),0)</f>
        <v>0</v>
      </c>
      <c r="G26" s="8">
        <f>IF(ISNUMBER(B26),IF(WEEKDAY(B26,2)&lt;=5,$F$4,0),0)</f>
        <v>8</v>
      </c>
      <c r="H26" s="20"/>
    </row>
    <row r="27" spans="1:8" x14ac:dyDescent="0.25">
      <c r="A27" s="7" t="str">
        <f>IF(ISNUMBER(B27),CHOOSE(WEEKDAY(B27),"So","Mo","Di","Mi","Do","Fr","Sa"),"")</f>
        <v>Di</v>
      </c>
      <c r="B27" s="17">
        <f>IF(MONTH($F$3+20)=MONTH($F$3),$F$3+20,"")</f>
        <v>46133</v>
      </c>
      <c r="C27" s="18"/>
      <c r="D27" s="18"/>
      <c r="E27" s="19"/>
      <c r="F27" s="11">
        <f>IF(AND(ISNUMBER(C27),ISNUMBER(D27)),MAX(0,(D27-C27+IF(D27&lt;C27,1,0))*24-IF(ISNUMBER(E27),E27,0)/60),0)</f>
        <v>0</v>
      </c>
      <c r="G27" s="8">
        <f>IF(ISNUMBER(B27),IF(WEEKDAY(B27,2)&lt;=5,$F$4,0),0)</f>
        <v>8</v>
      </c>
      <c r="H27" s="20"/>
    </row>
    <row r="28" spans="1:8" x14ac:dyDescent="0.25">
      <c r="A28" s="7" t="str">
        <f>IF(ISNUMBER(B28),CHOOSE(WEEKDAY(B28),"So","Mo","Di","Mi","Do","Fr","Sa"),"")</f>
        <v>Mi</v>
      </c>
      <c r="B28" s="17">
        <f>IF(MONTH($F$3+21)=MONTH($F$3),$F$3+21,"")</f>
        <v>46134</v>
      </c>
      <c r="C28" s="18"/>
      <c r="D28" s="18"/>
      <c r="E28" s="19"/>
      <c r="F28" s="11">
        <f>IF(AND(ISNUMBER(C28),ISNUMBER(D28)),MAX(0,(D28-C28+IF(D28&lt;C28,1,0))*24-IF(ISNUMBER(E28),E28,0)/60),0)</f>
        <v>0</v>
      </c>
      <c r="G28" s="8">
        <f>IF(ISNUMBER(B28),IF(WEEKDAY(B28,2)&lt;=5,$F$4,0),0)</f>
        <v>8</v>
      </c>
      <c r="H28" s="20"/>
    </row>
    <row r="29" spans="1:8" x14ac:dyDescent="0.25">
      <c r="A29" s="7" t="str">
        <f>IF(ISNUMBER(B29),CHOOSE(WEEKDAY(B29),"So","Mo","Di","Mi","Do","Fr","Sa"),"")</f>
        <v>Do</v>
      </c>
      <c r="B29" s="17">
        <f>IF(MONTH($F$3+22)=MONTH($F$3),$F$3+22,"")</f>
        <v>46135</v>
      </c>
      <c r="C29" s="18"/>
      <c r="D29" s="18"/>
      <c r="E29" s="19"/>
      <c r="F29" s="11">
        <f>IF(AND(ISNUMBER(C29),ISNUMBER(D29)),MAX(0,(D29-C29+IF(D29&lt;C29,1,0))*24-IF(ISNUMBER(E29),E29,0)/60),0)</f>
        <v>0</v>
      </c>
      <c r="G29" s="8">
        <f>IF(ISNUMBER(B29),IF(WEEKDAY(B29,2)&lt;=5,$F$4,0),0)</f>
        <v>8</v>
      </c>
      <c r="H29" s="20"/>
    </row>
    <row r="30" spans="1:8" x14ac:dyDescent="0.25">
      <c r="A30" s="7" t="str">
        <f>IF(ISNUMBER(B30),CHOOSE(WEEKDAY(B30),"So","Mo","Di","Mi","Do","Fr","Sa"),"")</f>
        <v>Fr</v>
      </c>
      <c r="B30" s="17">
        <f>IF(MONTH($F$3+23)=MONTH($F$3),$F$3+23,"")</f>
        <v>46136</v>
      </c>
      <c r="C30" s="18"/>
      <c r="D30" s="18"/>
      <c r="E30" s="19"/>
      <c r="F30" s="11">
        <f>IF(AND(ISNUMBER(C30),ISNUMBER(D30)),MAX(0,(D30-C30+IF(D30&lt;C30,1,0))*24-IF(ISNUMBER(E30),E30,0)/60),0)</f>
        <v>0</v>
      </c>
      <c r="G30" s="8">
        <f>IF(ISNUMBER(B30),IF(WEEKDAY(B30,2)&lt;=5,$F$4,0),0)</f>
        <v>8</v>
      </c>
      <c r="H30" s="20"/>
    </row>
    <row r="31" spans="1:8" x14ac:dyDescent="0.25">
      <c r="A31" s="7" t="str">
        <f>IF(ISNUMBER(B31),CHOOSE(WEEKDAY(B31),"So","Mo","Di","Mi","Do","Fr","Sa"),"")</f>
        <v>Sa</v>
      </c>
      <c r="B31" s="17">
        <f>IF(MONTH($F$3+24)=MONTH($F$3),$F$3+24,"")</f>
        <v>46137</v>
      </c>
      <c r="C31" s="18"/>
      <c r="D31" s="18"/>
      <c r="E31" s="19"/>
      <c r="F31" s="11">
        <f>IF(AND(ISNUMBER(C31),ISNUMBER(D31)),MAX(0,(D31-C31+IF(D31&lt;C31,1,0))*24-IF(ISNUMBER(E31),E31,0)/60),0)</f>
        <v>0</v>
      </c>
      <c r="G31" s="8">
        <f>IF(ISNUMBER(B31),IF(WEEKDAY(B31,2)&lt;=5,$F$4,0),0)</f>
        <v>0</v>
      </c>
      <c r="H31" s="20"/>
    </row>
    <row r="32" spans="1:8" x14ac:dyDescent="0.25">
      <c r="A32" s="7" t="str">
        <f>IF(ISNUMBER(B32),CHOOSE(WEEKDAY(B32),"So","Mo","Di","Mi","Do","Fr","Sa"),"")</f>
        <v>So</v>
      </c>
      <c r="B32" s="17">
        <f>IF(MONTH($F$3+25)=MONTH($F$3),$F$3+25,"")</f>
        <v>46138</v>
      </c>
      <c r="C32" s="18"/>
      <c r="D32" s="18"/>
      <c r="E32" s="19"/>
      <c r="F32" s="11">
        <f>IF(AND(ISNUMBER(C32),ISNUMBER(D32)),MAX(0,(D32-C32+IF(D32&lt;C32,1,0))*24-IF(ISNUMBER(E32),E32,0)/60),0)</f>
        <v>0</v>
      </c>
      <c r="G32" s="8">
        <f>IF(ISNUMBER(B32),IF(WEEKDAY(B32,2)&lt;=5,$F$4,0),0)</f>
        <v>0</v>
      </c>
      <c r="H32" s="20"/>
    </row>
    <row r="33" spans="1:8" x14ac:dyDescent="0.25">
      <c r="A33" s="7" t="str">
        <f>IF(ISNUMBER(B33),CHOOSE(WEEKDAY(B33),"So","Mo","Di","Mi","Do","Fr","Sa"),"")</f>
        <v>Mo</v>
      </c>
      <c r="B33" s="17">
        <f>IF(MONTH($F$3+26)=MONTH($F$3),$F$3+26,"")</f>
        <v>46139</v>
      </c>
      <c r="C33" s="18"/>
      <c r="D33" s="18"/>
      <c r="E33" s="19"/>
      <c r="F33" s="11">
        <f>IF(AND(ISNUMBER(C33),ISNUMBER(D33)),MAX(0,(D33-C33+IF(D33&lt;C33,1,0))*24-IF(ISNUMBER(E33),E33,0)/60),0)</f>
        <v>0</v>
      </c>
      <c r="G33" s="8">
        <f>IF(ISNUMBER(B33),IF(WEEKDAY(B33,2)&lt;=5,$F$4,0),0)</f>
        <v>8</v>
      </c>
      <c r="H33" s="20"/>
    </row>
    <row r="34" spans="1:8" x14ac:dyDescent="0.25">
      <c r="A34" s="7" t="str">
        <f>IF(ISNUMBER(B34),CHOOSE(WEEKDAY(B34),"So","Mo","Di","Mi","Do","Fr","Sa"),"")</f>
        <v>Di</v>
      </c>
      <c r="B34" s="17">
        <f>IF(MONTH($F$3+27)=MONTH($F$3),$F$3+27,"")</f>
        <v>46140</v>
      </c>
      <c r="C34" s="18"/>
      <c r="D34" s="18"/>
      <c r="E34" s="19"/>
      <c r="F34" s="11">
        <f>IF(AND(ISNUMBER(C34),ISNUMBER(D34)),MAX(0,(D34-C34+IF(D34&lt;C34,1,0))*24-IF(ISNUMBER(E34),E34,0)/60),0)</f>
        <v>0</v>
      </c>
      <c r="G34" s="8">
        <f>IF(ISNUMBER(B34),IF(WEEKDAY(B34,2)&lt;=5,$F$4,0),0)</f>
        <v>8</v>
      </c>
      <c r="H34" s="20"/>
    </row>
    <row r="35" spans="1:8" x14ac:dyDescent="0.25">
      <c r="A35" s="7" t="str">
        <f>IF(ISNUMBER(B35),CHOOSE(WEEKDAY(B35),"So","Mo","Di","Mi","Do","Fr","Sa"),"")</f>
        <v>Mi</v>
      </c>
      <c r="B35" s="17">
        <f>IF(MONTH($F$3+28)=MONTH($F$3),$F$3+28,"")</f>
        <v>46141</v>
      </c>
      <c r="C35" s="18"/>
      <c r="D35" s="18"/>
      <c r="E35" s="19"/>
      <c r="F35" s="11">
        <f>IF(AND(ISNUMBER(C35),ISNUMBER(D35)),MAX(0,(D35-C35+IF(D35&lt;C35,1,0))*24-IF(ISNUMBER(E35),E35,0)/60),0)</f>
        <v>0</v>
      </c>
      <c r="G35" s="8">
        <f>IF(ISNUMBER(B35),IF(WEEKDAY(B35,2)&lt;=5,$F$4,0),0)</f>
        <v>8</v>
      </c>
      <c r="H35" s="20"/>
    </row>
    <row r="36" spans="1:8" x14ac:dyDescent="0.25">
      <c r="A36" s="7" t="str">
        <f>IF(ISNUMBER(B36),CHOOSE(WEEKDAY(B36),"So","Mo","Di","Mi","Do","Fr","Sa"),"")</f>
        <v>Do</v>
      </c>
      <c r="B36" s="17">
        <f>IF(MONTH($F$3+29)=MONTH($F$3),$F$3+29,"")</f>
        <v>46142</v>
      </c>
      <c r="C36" s="18"/>
      <c r="D36" s="18"/>
      <c r="E36" s="19"/>
      <c r="F36" s="11">
        <f>IF(AND(ISNUMBER(C36),ISNUMBER(D36)),MAX(0,(D36-C36+IF(D36&lt;C36,1,0))*24-IF(ISNUMBER(E36),E36,0)/60),0)</f>
        <v>0</v>
      </c>
      <c r="G36" s="8">
        <f>IF(ISNUMBER(B36),IF(WEEKDAY(B36,2)&lt;=5,$F$4,0),0)</f>
        <v>8</v>
      </c>
      <c r="H36" s="20"/>
    </row>
    <row r="37" spans="1:8" x14ac:dyDescent="0.25">
      <c r="A37" s="7" t="str">
        <f>IF(ISNUMBER(B37),CHOOSE(WEEKDAY(B37),"So","Mo","Di","Mi","Do","Fr","Sa"),"")</f>
        <v/>
      </c>
      <c r="B37" s="17" t="str">
        <f>IF(MONTH($F$3+30)=MONTH($F$3),$F$3+30,"")</f>
        <v/>
      </c>
      <c r="C37" s="18"/>
      <c r="D37" s="18"/>
      <c r="E37" s="19"/>
      <c r="F37" s="11">
        <f>IF(AND(ISNUMBER(C37),ISNUMBER(D37)),MAX(0,(D37-C37+IF(D37&lt;C37,1,0))*24-IF(ISNUMBER(E37),E37,0)/60),0)</f>
        <v>0</v>
      </c>
      <c r="G37" s="8">
        <f>IF(ISNUMBER(B37),IF(WEEKDAY(B37,2)&lt;=5,$F$4,0),0)</f>
        <v>0</v>
      </c>
      <c r="H37" s="20"/>
    </row>
    <row r="39" spans="1:6" x14ac:dyDescent="0.25">
      <c r="A39" s="21" t="s">
        <v>38</v>
      </c>
      <c r="B39" s="21"/>
      <c r="C39" s="21"/>
      <c r="D39" s="21"/>
      <c r="E39" s="21"/>
      <c r="F39" s="11">
        <f>SUM(F7:F37)</f>
        <v>0</v>
      </c>
    </row>
    <row r="40" spans="1:6" x14ac:dyDescent="0.25">
      <c r="A40" s="21" t="s">
        <v>39</v>
      </c>
      <c r="B40" s="21"/>
      <c r="C40" s="21"/>
      <c r="D40" s="21"/>
      <c r="E40" s="21"/>
      <c r="F40" s="11">
        <f>SUM(G7:G37)</f>
        <v>176</v>
      </c>
    </row>
    <row r="41" spans="1:6" x14ac:dyDescent="0.25">
      <c r="A41" s="21" t="s">
        <v>40</v>
      </c>
      <c r="B41" s="21"/>
      <c r="C41" s="21"/>
      <c r="D41" s="21"/>
      <c r="E41" s="21"/>
      <c r="F41" s="12">
        <f>F39-F40</f>
        <v>-176</v>
      </c>
    </row>
    <row r="42" spans="1:6" x14ac:dyDescent="0.25">
      <c r="A42" s="21" t="s">
        <v>11</v>
      </c>
      <c r="B42" s="21"/>
      <c r="C42" s="21"/>
      <c r="D42" s="21"/>
      <c r="E42" s="21"/>
      <c r="F42" s="13">
        <f>COUNTIF(F7:F37,"&gt;0")</f>
        <v>0</v>
      </c>
    </row>
    <row r="44" ht="30" customHeight="1" x14ac:dyDescent="0.25"/>
    <row r="45" spans="1:8" x14ac:dyDescent="0.25">
      <c r="A45" s="22" t="s">
        <v>41</v>
      </c>
      <c r="B45" s="22"/>
      <c r="C45" s="22"/>
      <c r="E45" s="22" t="s">
        <v>42</v>
      </c>
      <c r="F45" s="22"/>
      <c r="G45" s="22"/>
      <c r="H45" s="22"/>
    </row>
    <row r="47" ht="44" customHeight="1" spans="1:8" x14ac:dyDescent="0.25">
      <c r="A47" s="14" t="s">
        <v>43</v>
      </c>
      <c r="B47" s="14"/>
      <c r="C47" s="14"/>
      <c r="D47" s="14"/>
      <c r="E47" s="14"/>
      <c r="F47" s="14"/>
      <c r="G47" s="14"/>
      <c r="H47" s="14"/>
    </row>
  </sheetData>
  <mergeCells count="12">
    <mergeCell ref="A1:H1"/>
    <mergeCell ref="A2:H2"/>
    <mergeCell ref="B3:D3"/>
    <mergeCell ref="F3:H3"/>
    <mergeCell ref="B4:D4"/>
    <mergeCell ref="A39:E39"/>
    <mergeCell ref="A40:E40"/>
    <mergeCell ref="A41:E41"/>
    <mergeCell ref="A42:E42"/>
    <mergeCell ref="A45:C45"/>
    <mergeCell ref="E45:H45"/>
    <mergeCell ref="A47:H47"/>
  </mergeCells>
  <conditionalFormatting sqref="A7:H37">
    <cfRule type="expression" dxfId="3" priority="1">
      <formula>AND(ISNUMBER($B7),WEEKDAY($B7,2)&gt;5)</formula>
    </cfRule>
  </conditionalFormatting>
  <pageSetup paperSize="9" orientation="portrait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7"/>
  <sheetViews>
    <sheetView workbookViewId="0" showGridLines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12" customWidth="1"/>
    <col min="5" max="6" width="12" customWidth="1"/>
    <col min="8" max="8" width="24" customWidth="1"/>
  </cols>
  <sheetData>
    <row r="1" ht="24" customHeight="1" spans="1:8" x14ac:dyDescent="0.25">
      <c r="A1" s="1" t="s">
        <v>47</v>
      </c>
      <c r="B1" s="1"/>
      <c r="C1" s="1"/>
      <c r="D1" s="1"/>
      <c r="E1" s="1"/>
      <c r="F1" s="1"/>
      <c r="G1" s="1"/>
      <c r="H1" s="1"/>
    </row>
    <row r="2" ht="32" customHeight="1" spans="1:8" x14ac:dyDescent="0.25">
      <c r="A2" s="2" t="s">
        <v>28</v>
      </c>
      <c r="B2" s="2"/>
      <c r="C2" s="2"/>
      <c r="D2" s="2"/>
      <c r="E2" s="2"/>
      <c r="F2" s="2"/>
      <c r="G2" s="2"/>
      <c r="H2" s="2"/>
    </row>
    <row r="3" spans="1:8" x14ac:dyDescent="0.25">
      <c r="A3" s="3" t="s">
        <v>2</v>
      </c>
      <c r="B3" s="7" t="str">
        <f>'Übersicht'!$B$3</f>
        <v/>
      </c>
      <c r="C3" s="7"/>
      <c r="D3" s="7"/>
      <c r="E3" s="3" t="s">
        <v>6</v>
      </c>
      <c r="F3" s="16">
        <v>46143</v>
      </c>
      <c r="G3" s="16"/>
      <c r="H3" s="16"/>
    </row>
    <row r="4" spans="1:7" x14ac:dyDescent="0.25">
      <c r="A4" s="3" t="s">
        <v>4</v>
      </c>
      <c r="B4" s="7" t="str">
        <f>'Übersicht'!$B$4</f>
        <v/>
      </c>
      <c r="C4" s="7"/>
      <c r="D4" s="7"/>
      <c r="E4" s="3" t="s">
        <v>29</v>
      </c>
      <c r="F4" s="11">
        <f>'Übersicht'!$B$5</f>
        <v>8</v>
      </c>
      <c r="G4" t="s">
        <v>30</v>
      </c>
    </row>
    <row r="6" ht="30" customHeight="1" spans="1:8" x14ac:dyDescent="0.25">
      <c r="A6" s="6" t="s">
        <v>31</v>
      </c>
      <c r="B6" s="6" t="s">
        <v>32</v>
      </c>
      <c r="C6" s="6" t="s">
        <v>33</v>
      </c>
      <c r="D6" s="6" t="s">
        <v>34</v>
      </c>
      <c r="E6" s="6" t="s">
        <v>35</v>
      </c>
      <c r="F6" s="6" t="s">
        <v>36</v>
      </c>
      <c r="G6" s="6" t="s">
        <v>8</v>
      </c>
      <c r="H6" s="6" t="s">
        <v>37</v>
      </c>
    </row>
    <row r="7" spans="1:8" x14ac:dyDescent="0.25">
      <c r="A7" s="7" t="str">
        <f>IF(ISNUMBER(B7),CHOOSE(WEEKDAY(B7),"So","Mo","Di","Mi","Do","Fr","Sa"),"")</f>
        <v>Fr</v>
      </c>
      <c r="B7" s="17">
        <f>IF(MONTH($F$3+0)=MONTH($F$3),$F$3+0,"")</f>
        <v>46143</v>
      </c>
      <c r="C7" s="18"/>
      <c r="D7" s="18"/>
      <c r="E7" s="19"/>
      <c r="F7" s="11">
        <f>IF(AND(ISNUMBER(C7),ISNUMBER(D7)),MAX(0,(D7-C7+IF(D7&lt;C7,1,0))*24-IF(ISNUMBER(E7),E7,0)/60),0)</f>
        <v>0</v>
      </c>
      <c r="G7" s="8">
        <f>IF(ISNUMBER(B7),IF(WEEKDAY(B7,2)&lt;=5,$F$4,0),0)</f>
        <v>8</v>
      </c>
      <c r="H7" s="20"/>
    </row>
    <row r="8" spans="1:8" x14ac:dyDescent="0.25">
      <c r="A8" s="7" t="str">
        <f>IF(ISNUMBER(B8),CHOOSE(WEEKDAY(B8),"So","Mo","Di","Mi","Do","Fr","Sa"),"")</f>
        <v>Sa</v>
      </c>
      <c r="B8" s="17">
        <f>IF(MONTH($F$3+1)=MONTH($F$3),$F$3+1,"")</f>
        <v>46144</v>
      </c>
      <c r="C8" s="18"/>
      <c r="D8" s="18"/>
      <c r="E8" s="19"/>
      <c r="F8" s="11">
        <f>IF(AND(ISNUMBER(C8),ISNUMBER(D8)),MAX(0,(D8-C8+IF(D8&lt;C8,1,0))*24-IF(ISNUMBER(E8),E8,0)/60),0)</f>
        <v>0</v>
      </c>
      <c r="G8" s="8">
        <f>IF(ISNUMBER(B8),IF(WEEKDAY(B8,2)&lt;=5,$F$4,0),0)</f>
        <v>0</v>
      </c>
      <c r="H8" s="20"/>
    </row>
    <row r="9" spans="1:8" x14ac:dyDescent="0.25">
      <c r="A9" s="7" t="str">
        <f>IF(ISNUMBER(B9),CHOOSE(WEEKDAY(B9),"So","Mo","Di","Mi","Do","Fr","Sa"),"")</f>
        <v>So</v>
      </c>
      <c r="B9" s="17">
        <f>IF(MONTH($F$3+2)=MONTH($F$3),$F$3+2,"")</f>
        <v>46145</v>
      </c>
      <c r="C9" s="18"/>
      <c r="D9" s="18"/>
      <c r="E9" s="19"/>
      <c r="F9" s="11">
        <f>IF(AND(ISNUMBER(C9),ISNUMBER(D9)),MAX(0,(D9-C9+IF(D9&lt;C9,1,0))*24-IF(ISNUMBER(E9),E9,0)/60),0)</f>
        <v>0</v>
      </c>
      <c r="G9" s="8">
        <f>IF(ISNUMBER(B9),IF(WEEKDAY(B9,2)&lt;=5,$F$4,0),0)</f>
        <v>0</v>
      </c>
      <c r="H9" s="20"/>
    </row>
    <row r="10" spans="1:8" x14ac:dyDescent="0.25">
      <c r="A10" s="7" t="str">
        <f>IF(ISNUMBER(B10),CHOOSE(WEEKDAY(B10),"So","Mo","Di","Mi","Do","Fr","Sa"),"")</f>
        <v>Mo</v>
      </c>
      <c r="B10" s="17">
        <f>IF(MONTH($F$3+3)=MONTH($F$3),$F$3+3,"")</f>
        <v>46146</v>
      </c>
      <c r="C10" s="18"/>
      <c r="D10" s="18"/>
      <c r="E10" s="19"/>
      <c r="F10" s="11">
        <f>IF(AND(ISNUMBER(C10),ISNUMBER(D10)),MAX(0,(D10-C10+IF(D10&lt;C10,1,0))*24-IF(ISNUMBER(E10),E10,0)/60),0)</f>
        <v>0</v>
      </c>
      <c r="G10" s="8">
        <f>IF(ISNUMBER(B10),IF(WEEKDAY(B10,2)&lt;=5,$F$4,0),0)</f>
        <v>8</v>
      </c>
      <c r="H10" s="20"/>
    </row>
    <row r="11" spans="1:8" x14ac:dyDescent="0.25">
      <c r="A11" s="7" t="str">
        <f>IF(ISNUMBER(B11),CHOOSE(WEEKDAY(B11),"So","Mo","Di","Mi","Do","Fr","Sa"),"")</f>
        <v>Di</v>
      </c>
      <c r="B11" s="17">
        <f>IF(MONTH($F$3+4)=MONTH($F$3),$F$3+4,"")</f>
        <v>46147</v>
      </c>
      <c r="C11" s="18"/>
      <c r="D11" s="18"/>
      <c r="E11" s="19"/>
      <c r="F11" s="11">
        <f>IF(AND(ISNUMBER(C11),ISNUMBER(D11)),MAX(0,(D11-C11+IF(D11&lt;C11,1,0))*24-IF(ISNUMBER(E11),E11,0)/60),0)</f>
        <v>0</v>
      </c>
      <c r="G11" s="8">
        <f>IF(ISNUMBER(B11),IF(WEEKDAY(B11,2)&lt;=5,$F$4,0),0)</f>
        <v>8</v>
      </c>
      <c r="H11" s="20"/>
    </row>
    <row r="12" spans="1:8" x14ac:dyDescent="0.25">
      <c r="A12" s="7" t="str">
        <f>IF(ISNUMBER(B12),CHOOSE(WEEKDAY(B12),"So","Mo","Di","Mi","Do","Fr","Sa"),"")</f>
        <v>Mi</v>
      </c>
      <c r="B12" s="17">
        <f>IF(MONTH($F$3+5)=MONTH($F$3),$F$3+5,"")</f>
        <v>46148</v>
      </c>
      <c r="C12" s="18"/>
      <c r="D12" s="18"/>
      <c r="E12" s="19"/>
      <c r="F12" s="11">
        <f>IF(AND(ISNUMBER(C12),ISNUMBER(D12)),MAX(0,(D12-C12+IF(D12&lt;C12,1,0))*24-IF(ISNUMBER(E12),E12,0)/60),0)</f>
        <v>0</v>
      </c>
      <c r="G12" s="8">
        <f>IF(ISNUMBER(B12),IF(WEEKDAY(B12,2)&lt;=5,$F$4,0),0)</f>
        <v>8</v>
      </c>
      <c r="H12" s="20"/>
    </row>
    <row r="13" spans="1:8" x14ac:dyDescent="0.25">
      <c r="A13" s="7" t="str">
        <f>IF(ISNUMBER(B13),CHOOSE(WEEKDAY(B13),"So","Mo","Di","Mi","Do","Fr","Sa"),"")</f>
        <v>Do</v>
      </c>
      <c r="B13" s="17">
        <f>IF(MONTH($F$3+6)=MONTH($F$3),$F$3+6,"")</f>
        <v>46149</v>
      </c>
      <c r="C13" s="18"/>
      <c r="D13" s="18"/>
      <c r="E13" s="19"/>
      <c r="F13" s="11">
        <f>IF(AND(ISNUMBER(C13),ISNUMBER(D13)),MAX(0,(D13-C13+IF(D13&lt;C13,1,0))*24-IF(ISNUMBER(E13),E13,0)/60),0)</f>
        <v>0</v>
      </c>
      <c r="G13" s="8">
        <f>IF(ISNUMBER(B13),IF(WEEKDAY(B13,2)&lt;=5,$F$4,0),0)</f>
        <v>8</v>
      </c>
      <c r="H13" s="20"/>
    </row>
    <row r="14" spans="1:8" x14ac:dyDescent="0.25">
      <c r="A14" s="7" t="str">
        <f>IF(ISNUMBER(B14),CHOOSE(WEEKDAY(B14),"So","Mo","Di","Mi","Do","Fr","Sa"),"")</f>
        <v>Fr</v>
      </c>
      <c r="B14" s="17">
        <f>IF(MONTH($F$3+7)=MONTH($F$3),$F$3+7,"")</f>
        <v>46150</v>
      </c>
      <c r="C14" s="18"/>
      <c r="D14" s="18"/>
      <c r="E14" s="19"/>
      <c r="F14" s="11">
        <f>IF(AND(ISNUMBER(C14),ISNUMBER(D14)),MAX(0,(D14-C14+IF(D14&lt;C14,1,0))*24-IF(ISNUMBER(E14),E14,0)/60),0)</f>
        <v>0</v>
      </c>
      <c r="G14" s="8">
        <f>IF(ISNUMBER(B14),IF(WEEKDAY(B14,2)&lt;=5,$F$4,0),0)</f>
        <v>8</v>
      </c>
      <c r="H14" s="20"/>
    </row>
    <row r="15" spans="1:8" x14ac:dyDescent="0.25">
      <c r="A15" s="7" t="str">
        <f>IF(ISNUMBER(B15),CHOOSE(WEEKDAY(B15),"So","Mo","Di","Mi","Do","Fr","Sa"),"")</f>
        <v>Sa</v>
      </c>
      <c r="B15" s="17">
        <f>IF(MONTH($F$3+8)=MONTH($F$3),$F$3+8,"")</f>
        <v>46151</v>
      </c>
      <c r="C15" s="18"/>
      <c r="D15" s="18"/>
      <c r="E15" s="19"/>
      <c r="F15" s="11">
        <f>IF(AND(ISNUMBER(C15),ISNUMBER(D15)),MAX(0,(D15-C15+IF(D15&lt;C15,1,0))*24-IF(ISNUMBER(E15),E15,0)/60),0)</f>
        <v>0</v>
      </c>
      <c r="G15" s="8">
        <f>IF(ISNUMBER(B15),IF(WEEKDAY(B15,2)&lt;=5,$F$4,0),0)</f>
        <v>0</v>
      </c>
      <c r="H15" s="20"/>
    </row>
    <row r="16" spans="1:8" x14ac:dyDescent="0.25">
      <c r="A16" s="7" t="str">
        <f>IF(ISNUMBER(B16),CHOOSE(WEEKDAY(B16),"So","Mo","Di","Mi","Do","Fr","Sa"),"")</f>
        <v>So</v>
      </c>
      <c r="B16" s="17">
        <f>IF(MONTH($F$3+9)=MONTH($F$3),$F$3+9,"")</f>
        <v>46152</v>
      </c>
      <c r="C16" s="18"/>
      <c r="D16" s="18"/>
      <c r="E16" s="19"/>
      <c r="F16" s="11">
        <f>IF(AND(ISNUMBER(C16),ISNUMBER(D16)),MAX(0,(D16-C16+IF(D16&lt;C16,1,0))*24-IF(ISNUMBER(E16),E16,0)/60),0)</f>
        <v>0</v>
      </c>
      <c r="G16" s="8">
        <f>IF(ISNUMBER(B16),IF(WEEKDAY(B16,2)&lt;=5,$F$4,0),0)</f>
        <v>0</v>
      </c>
      <c r="H16" s="20"/>
    </row>
    <row r="17" spans="1:8" x14ac:dyDescent="0.25">
      <c r="A17" s="7" t="str">
        <f>IF(ISNUMBER(B17),CHOOSE(WEEKDAY(B17),"So","Mo","Di","Mi","Do","Fr","Sa"),"")</f>
        <v>Mo</v>
      </c>
      <c r="B17" s="17">
        <f>IF(MONTH($F$3+10)=MONTH($F$3),$F$3+10,"")</f>
        <v>46153</v>
      </c>
      <c r="C17" s="18"/>
      <c r="D17" s="18"/>
      <c r="E17" s="19"/>
      <c r="F17" s="11">
        <f>IF(AND(ISNUMBER(C17),ISNUMBER(D17)),MAX(0,(D17-C17+IF(D17&lt;C17,1,0))*24-IF(ISNUMBER(E17),E17,0)/60),0)</f>
        <v>0</v>
      </c>
      <c r="G17" s="8">
        <f>IF(ISNUMBER(B17),IF(WEEKDAY(B17,2)&lt;=5,$F$4,0),0)</f>
        <v>8</v>
      </c>
      <c r="H17" s="20"/>
    </row>
    <row r="18" spans="1:8" x14ac:dyDescent="0.25">
      <c r="A18" s="7" t="str">
        <f>IF(ISNUMBER(B18),CHOOSE(WEEKDAY(B18),"So","Mo","Di","Mi","Do","Fr","Sa"),"")</f>
        <v>Di</v>
      </c>
      <c r="B18" s="17">
        <f>IF(MONTH($F$3+11)=MONTH($F$3),$F$3+11,"")</f>
        <v>46154</v>
      </c>
      <c r="C18" s="18"/>
      <c r="D18" s="18"/>
      <c r="E18" s="19"/>
      <c r="F18" s="11">
        <f>IF(AND(ISNUMBER(C18),ISNUMBER(D18)),MAX(0,(D18-C18+IF(D18&lt;C18,1,0))*24-IF(ISNUMBER(E18),E18,0)/60),0)</f>
        <v>0</v>
      </c>
      <c r="G18" s="8">
        <f>IF(ISNUMBER(B18),IF(WEEKDAY(B18,2)&lt;=5,$F$4,0),0)</f>
        <v>8</v>
      </c>
      <c r="H18" s="20"/>
    </row>
    <row r="19" spans="1:8" x14ac:dyDescent="0.25">
      <c r="A19" s="7" t="str">
        <f>IF(ISNUMBER(B19),CHOOSE(WEEKDAY(B19),"So","Mo","Di","Mi","Do","Fr","Sa"),"")</f>
        <v>Mi</v>
      </c>
      <c r="B19" s="17">
        <f>IF(MONTH($F$3+12)=MONTH($F$3),$F$3+12,"")</f>
        <v>46155</v>
      </c>
      <c r="C19" s="18"/>
      <c r="D19" s="18"/>
      <c r="E19" s="19"/>
      <c r="F19" s="11">
        <f>IF(AND(ISNUMBER(C19),ISNUMBER(D19)),MAX(0,(D19-C19+IF(D19&lt;C19,1,0))*24-IF(ISNUMBER(E19),E19,0)/60),0)</f>
        <v>0</v>
      </c>
      <c r="G19" s="8">
        <f>IF(ISNUMBER(B19),IF(WEEKDAY(B19,2)&lt;=5,$F$4,0),0)</f>
        <v>8</v>
      </c>
      <c r="H19" s="20"/>
    </row>
    <row r="20" spans="1:8" x14ac:dyDescent="0.25">
      <c r="A20" s="7" t="str">
        <f>IF(ISNUMBER(B20),CHOOSE(WEEKDAY(B20),"So","Mo","Di","Mi","Do","Fr","Sa"),"")</f>
        <v>Do</v>
      </c>
      <c r="B20" s="17">
        <f>IF(MONTH($F$3+13)=MONTH($F$3),$F$3+13,"")</f>
        <v>46156</v>
      </c>
      <c r="C20" s="18"/>
      <c r="D20" s="18"/>
      <c r="E20" s="19"/>
      <c r="F20" s="11">
        <f>IF(AND(ISNUMBER(C20),ISNUMBER(D20)),MAX(0,(D20-C20+IF(D20&lt;C20,1,0))*24-IF(ISNUMBER(E20),E20,0)/60),0)</f>
        <v>0</v>
      </c>
      <c r="G20" s="8">
        <f>IF(ISNUMBER(B20),IF(WEEKDAY(B20,2)&lt;=5,$F$4,0),0)</f>
        <v>8</v>
      </c>
      <c r="H20" s="20"/>
    </row>
    <row r="21" spans="1:8" x14ac:dyDescent="0.25">
      <c r="A21" s="7" t="str">
        <f>IF(ISNUMBER(B21),CHOOSE(WEEKDAY(B21),"So","Mo","Di","Mi","Do","Fr","Sa"),"")</f>
        <v>Fr</v>
      </c>
      <c r="B21" s="17">
        <f>IF(MONTH($F$3+14)=MONTH($F$3),$F$3+14,"")</f>
        <v>46157</v>
      </c>
      <c r="C21" s="18"/>
      <c r="D21" s="18"/>
      <c r="E21" s="19"/>
      <c r="F21" s="11">
        <f>IF(AND(ISNUMBER(C21),ISNUMBER(D21)),MAX(0,(D21-C21+IF(D21&lt;C21,1,0))*24-IF(ISNUMBER(E21),E21,0)/60),0)</f>
        <v>0</v>
      </c>
      <c r="G21" s="8">
        <f>IF(ISNUMBER(B21),IF(WEEKDAY(B21,2)&lt;=5,$F$4,0),0)</f>
        <v>8</v>
      </c>
      <c r="H21" s="20"/>
    </row>
    <row r="22" spans="1:8" x14ac:dyDescent="0.25">
      <c r="A22" s="7" t="str">
        <f>IF(ISNUMBER(B22),CHOOSE(WEEKDAY(B22),"So","Mo","Di","Mi","Do","Fr","Sa"),"")</f>
        <v>Sa</v>
      </c>
      <c r="B22" s="17">
        <f>IF(MONTH($F$3+15)=MONTH($F$3),$F$3+15,"")</f>
        <v>46158</v>
      </c>
      <c r="C22" s="18"/>
      <c r="D22" s="18"/>
      <c r="E22" s="19"/>
      <c r="F22" s="11">
        <f>IF(AND(ISNUMBER(C22),ISNUMBER(D22)),MAX(0,(D22-C22+IF(D22&lt;C22,1,0))*24-IF(ISNUMBER(E22),E22,0)/60),0)</f>
        <v>0</v>
      </c>
      <c r="G22" s="8">
        <f>IF(ISNUMBER(B22),IF(WEEKDAY(B22,2)&lt;=5,$F$4,0),0)</f>
        <v>0</v>
      </c>
      <c r="H22" s="20"/>
    </row>
    <row r="23" spans="1:8" x14ac:dyDescent="0.25">
      <c r="A23" s="7" t="str">
        <f>IF(ISNUMBER(B23),CHOOSE(WEEKDAY(B23),"So","Mo","Di","Mi","Do","Fr","Sa"),"")</f>
        <v>So</v>
      </c>
      <c r="B23" s="17">
        <f>IF(MONTH($F$3+16)=MONTH($F$3),$F$3+16,"")</f>
        <v>46159</v>
      </c>
      <c r="C23" s="18"/>
      <c r="D23" s="18"/>
      <c r="E23" s="19"/>
      <c r="F23" s="11">
        <f>IF(AND(ISNUMBER(C23),ISNUMBER(D23)),MAX(0,(D23-C23+IF(D23&lt;C23,1,0))*24-IF(ISNUMBER(E23),E23,0)/60),0)</f>
        <v>0</v>
      </c>
      <c r="G23" s="8">
        <f>IF(ISNUMBER(B23),IF(WEEKDAY(B23,2)&lt;=5,$F$4,0),0)</f>
        <v>0</v>
      </c>
      <c r="H23" s="20"/>
    </row>
    <row r="24" spans="1:8" x14ac:dyDescent="0.25">
      <c r="A24" s="7" t="str">
        <f>IF(ISNUMBER(B24),CHOOSE(WEEKDAY(B24),"So","Mo","Di","Mi","Do","Fr","Sa"),"")</f>
        <v>Mo</v>
      </c>
      <c r="B24" s="17">
        <f>IF(MONTH($F$3+17)=MONTH($F$3),$F$3+17,"")</f>
        <v>46160</v>
      </c>
      <c r="C24" s="18"/>
      <c r="D24" s="18"/>
      <c r="E24" s="19"/>
      <c r="F24" s="11">
        <f>IF(AND(ISNUMBER(C24),ISNUMBER(D24)),MAX(0,(D24-C24+IF(D24&lt;C24,1,0))*24-IF(ISNUMBER(E24),E24,0)/60),0)</f>
        <v>0</v>
      </c>
      <c r="G24" s="8">
        <f>IF(ISNUMBER(B24),IF(WEEKDAY(B24,2)&lt;=5,$F$4,0),0)</f>
        <v>8</v>
      </c>
      <c r="H24" s="20"/>
    </row>
    <row r="25" spans="1:8" x14ac:dyDescent="0.25">
      <c r="A25" s="7" t="str">
        <f>IF(ISNUMBER(B25),CHOOSE(WEEKDAY(B25),"So","Mo","Di","Mi","Do","Fr","Sa"),"")</f>
        <v>Di</v>
      </c>
      <c r="B25" s="17">
        <f>IF(MONTH($F$3+18)=MONTH($F$3),$F$3+18,"")</f>
        <v>46161</v>
      </c>
      <c r="C25" s="18"/>
      <c r="D25" s="18"/>
      <c r="E25" s="19"/>
      <c r="F25" s="11">
        <f>IF(AND(ISNUMBER(C25),ISNUMBER(D25)),MAX(0,(D25-C25+IF(D25&lt;C25,1,0))*24-IF(ISNUMBER(E25),E25,0)/60),0)</f>
        <v>0</v>
      </c>
      <c r="G25" s="8">
        <f>IF(ISNUMBER(B25),IF(WEEKDAY(B25,2)&lt;=5,$F$4,0),0)</f>
        <v>8</v>
      </c>
      <c r="H25" s="20"/>
    </row>
    <row r="26" spans="1:8" x14ac:dyDescent="0.25">
      <c r="A26" s="7" t="str">
        <f>IF(ISNUMBER(B26),CHOOSE(WEEKDAY(B26),"So","Mo","Di","Mi","Do","Fr","Sa"),"")</f>
        <v>Mi</v>
      </c>
      <c r="B26" s="17">
        <f>IF(MONTH($F$3+19)=MONTH($F$3),$F$3+19,"")</f>
        <v>46162</v>
      </c>
      <c r="C26" s="18"/>
      <c r="D26" s="18"/>
      <c r="E26" s="19"/>
      <c r="F26" s="11">
        <f>IF(AND(ISNUMBER(C26),ISNUMBER(D26)),MAX(0,(D26-C26+IF(D26&lt;C26,1,0))*24-IF(ISNUMBER(E26),E26,0)/60),0)</f>
        <v>0</v>
      </c>
      <c r="G26" s="8">
        <f>IF(ISNUMBER(B26),IF(WEEKDAY(B26,2)&lt;=5,$F$4,0),0)</f>
        <v>8</v>
      </c>
      <c r="H26" s="20"/>
    </row>
    <row r="27" spans="1:8" x14ac:dyDescent="0.25">
      <c r="A27" s="7" t="str">
        <f>IF(ISNUMBER(B27),CHOOSE(WEEKDAY(B27),"So","Mo","Di","Mi","Do","Fr","Sa"),"")</f>
        <v>Do</v>
      </c>
      <c r="B27" s="17">
        <f>IF(MONTH($F$3+20)=MONTH($F$3),$F$3+20,"")</f>
        <v>46163</v>
      </c>
      <c r="C27" s="18"/>
      <c r="D27" s="18"/>
      <c r="E27" s="19"/>
      <c r="F27" s="11">
        <f>IF(AND(ISNUMBER(C27),ISNUMBER(D27)),MAX(0,(D27-C27+IF(D27&lt;C27,1,0))*24-IF(ISNUMBER(E27),E27,0)/60),0)</f>
        <v>0</v>
      </c>
      <c r="G27" s="8">
        <f>IF(ISNUMBER(B27),IF(WEEKDAY(B27,2)&lt;=5,$F$4,0),0)</f>
        <v>8</v>
      </c>
      <c r="H27" s="20"/>
    </row>
    <row r="28" spans="1:8" x14ac:dyDescent="0.25">
      <c r="A28" s="7" t="str">
        <f>IF(ISNUMBER(B28),CHOOSE(WEEKDAY(B28),"So","Mo","Di","Mi","Do","Fr","Sa"),"")</f>
        <v>Fr</v>
      </c>
      <c r="B28" s="17">
        <f>IF(MONTH($F$3+21)=MONTH($F$3),$F$3+21,"")</f>
        <v>46164</v>
      </c>
      <c r="C28" s="18"/>
      <c r="D28" s="18"/>
      <c r="E28" s="19"/>
      <c r="F28" s="11">
        <f>IF(AND(ISNUMBER(C28),ISNUMBER(D28)),MAX(0,(D28-C28+IF(D28&lt;C28,1,0))*24-IF(ISNUMBER(E28),E28,0)/60),0)</f>
        <v>0</v>
      </c>
      <c r="G28" s="8">
        <f>IF(ISNUMBER(B28),IF(WEEKDAY(B28,2)&lt;=5,$F$4,0),0)</f>
        <v>8</v>
      </c>
      <c r="H28" s="20"/>
    </row>
    <row r="29" spans="1:8" x14ac:dyDescent="0.25">
      <c r="A29" s="7" t="str">
        <f>IF(ISNUMBER(B29),CHOOSE(WEEKDAY(B29),"So","Mo","Di","Mi","Do","Fr","Sa"),"")</f>
        <v>Sa</v>
      </c>
      <c r="B29" s="17">
        <f>IF(MONTH($F$3+22)=MONTH($F$3),$F$3+22,"")</f>
        <v>46165</v>
      </c>
      <c r="C29" s="18"/>
      <c r="D29" s="18"/>
      <c r="E29" s="19"/>
      <c r="F29" s="11">
        <f>IF(AND(ISNUMBER(C29),ISNUMBER(D29)),MAX(0,(D29-C29+IF(D29&lt;C29,1,0))*24-IF(ISNUMBER(E29),E29,0)/60),0)</f>
        <v>0</v>
      </c>
      <c r="G29" s="8">
        <f>IF(ISNUMBER(B29),IF(WEEKDAY(B29,2)&lt;=5,$F$4,0),0)</f>
        <v>0</v>
      </c>
      <c r="H29" s="20"/>
    </row>
    <row r="30" spans="1:8" x14ac:dyDescent="0.25">
      <c r="A30" s="7" t="str">
        <f>IF(ISNUMBER(B30),CHOOSE(WEEKDAY(B30),"So","Mo","Di","Mi","Do","Fr","Sa"),"")</f>
        <v>So</v>
      </c>
      <c r="B30" s="17">
        <f>IF(MONTH($F$3+23)=MONTH($F$3),$F$3+23,"")</f>
        <v>46166</v>
      </c>
      <c r="C30" s="18"/>
      <c r="D30" s="18"/>
      <c r="E30" s="19"/>
      <c r="F30" s="11">
        <f>IF(AND(ISNUMBER(C30),ISNUMBER(D30)),MAX(0,(D30-C30+IF(D30&lt;C30,1,0))*24-IF(ISNUMBER(E30),E30,0)/60),0)</f>
        <v>0</v>
      </c>
      <c r="G30" s="8">
        <f>IF(ISNUMBER(B30),IF(WEEKDAY(B30,2)&lt;=5,$F$4,0),0)</f>
        <v>0</v>
      </c>
      <c r="H30" s="20"/>
    </row>
    <row r="31" spans="1:8" x14ac:dyDescent="0.25">
      <c r="A31" s="7" t="str">
        <f>IF(ISNUMBER(B31),CHOOSE(WEEKDAY(B31),"So","Mo","Di","Mi","Do","Fr","Sa"),"")</f>
        <v>Mo</v>
      </c>
      <c r="B31" s="17">
        <f>IF(MONTH($F$3+24)=MONTH($F$3),$F$3+24,"")</f>
        <v>46167</v>
      </c>
      <c r="C31" s="18"/>
      <c r="D31" s="18"/>
      <c r="E31" s="19"/>
      <c r="F31" s="11">
        <f>IF(AND(ISNUMBER(C31),ISNUMBER(D31)),MAX(0,(D31-C31+IF(D31&lt;C31,1,0))*24-IF(ISNUMBER(E31),E31,0)/60),0)</f>
        <v>0</v>
      </c>
      <c r="G31" s="8">
        <f>IF(ISNUMBER(B31),IF(WEEKDAY(B31,2)&lt;=5,$F$4,0),0)</f>
        <v>8</v>
      </c>
      <c r="H31" s="20"/>
    </row>
    <row r="32" spans="1:8" x14ac:dyDescent="0.25">
      <c r="A32" s="7" t="str">
        <f>IF(ISNUMBER(B32),CHOOSE(WEEKDAY(B32),"So","Mo","Di","Mi","Do","Fr","Sa"),"")</f>
        <v>Di</v>
      </c>
      <c r="B32" s="17">
        <f>IF(MONTH($F$3+25)=MONTH($F$3),$F$3+25,"")</f>
        <v>46168</v>
      </c>
      <c r="C32" s="18"/>
      <c r="D32" s="18"/>
      <c r="E32" s="19"/>
      <c r="F32" s="11">
        <f>IF(AND(ISNUMBER(C32),ISNUMBER(D32)),MAX(0,(D32-C32+IF(D32&lt;C32,1,0))*24-IF(ISNUMBER(E32),E32,0)/60),0)</f>
        <v>0</v>
      </c>
      <c r="G32" s="8">
        <f>IF(ISNUMBER(B32),IF(WEEKDAY(B32,2)&lt;=5,$F$4,0),0)</f>
        <v>8</v>
      </c>
      <c r="H32" s="20"/>
    </row>
    <row r="33" spans="1:8" x14ac:dyDescent="0.25">
      <c r="A33" s="7" t="str">
        <f>IF(ISNUMBER(B33),CHOOSE(WEEKDAY(B33),"So","Mo","Di","Mi","Do","Fr","Sa"),"")</f>
        <v>Mi</v>
      </c>
      <c r="B33" s="17">
        <f>IF(MONTH($F$3+26)=MONTH($F$3),$F$3+26,"")</f>
        <v>46169</v>
      </c>
      <c r="C33" s="18"/>
      <c r="D33" s="18"/>
      <c r="E33" s="19"/>
      <c r="F33" s="11">
        <f>IF(AND(ISNUMBER(C33),ISNUMBER(D33)),MAX(0,(D33-C33+IF(D33&lt;C33,1,0))*24-IF(ISNUMBER(E33),E33,0)/60),0)</f>
        <v>0</v>
      </c>
      <c r="G33" s="8">
        <f>IF(ISNUMBER(B33),IF(WEEKDAY(B33,2)&lt;=5,$F$4,0),0)</f>
        <v>8</v>
      </c>
      <c r="H33" s="20"/>
    </row>
    <row r="34" spans="1:8" x14ac:dyDescent="0.25">
      <c r="A34" s="7" t="str">
        <f>IF(ISNUMBER(B34),CHOOSE(WEEKDAY(B34),"So","Mo","Di","Mi","Do","Fr","Sa"),"")</f>
        <v>Do</v>
      </c>
      <c r="B34" s="17">
        <f>IF(MONTH($F$3+27)=MONTH($F$3),$F$3+27,"")</f>
        <v>46170</v>
      </c>
      <c r="C34" s="18"/>
      <c r="D34" s="18"/>
      <c r="E34" s="19"/>
      <c r="F34" s="11">
        <f>IF(AND(ISNUMBER(C34),ISNUMBER(D34)),MAX(0,(D34-C34+IF(D34&lt;C34,1,0))*24-IF(ISNUMBER(E34),E34,0)/60),0)</f>
        <v>0</v>
      </c>
      <c r="G34" s="8">
        <f>IF(ISNUMBER(B34),IF(WEEKDAY(B34,2)&lt;=5,$F$4,0),0)</f>
        <v>8</v>
      </c>
      <c r="H34" s="20"/>
    </row>
    <row r="35" spans="1:8" x14ac:dyDescent="0.25">
      <c r="A35" s="7" t="str">
        <f>IF(ISNUMBER(B35),CHOOSE(WEEKDAY(B35),"So","Mo","Di","Mi","Do","Fr","Sa"),"")</f>
        <v>Fr</v>
      </c>
      <c r="B35" s="17">
        <f>IF(MONTH($F$3+28)=MONTH($F$3),$F$3+28,"")</f>
        <v>46171</v>
      </c>
      <c r="C35" s="18"/>
      <c r="D35" s="18"/>
      <c r="E35" s="19"/>
      <c r="F35" s="11">
        <f>IF(AND(ISNUMBER(C35),ISNUMBER(D35)),MAX(0,(D35-C35+IF(D35&lt;C35,1,0))*24-IF(ISNUMBER(E35),E35,0)/60),0)</f>
        <v>0</v>
      </c>
      <c r="G35" s="8">
        <f>IF(ISNUMBER(B35),IF(WEEKDAY(B35,2)&lt;=5,$F$4,0),0)</f>
        <v>8</v>
      </c>
      <c r="H35" s="20"/>
    </row>
    <row r="36" spans="1:8" x14ac:dyDescent="0.25">
      <c r="A36" s="7" t="str">
        <f>IF(ISNUMBER(B36),CHOOSE(WEEKDAY(B36),"So","Mo","Di","Mi","Do","Fr","Sa"),"")</f>
        <v>Sa</v>
      </c>
      <c r="B36" s="17">
        <f>IF(MONTH($F$3+29)=MONTH($F$3),$F$3+29,"")</f>
        <v>46172</v>
      </c>
      <c r="C36" s="18"/>
      <c r="D36" s="18"/>
      <c r="E36" s="19"/>
      <c r="F36" s="11">
        <f>IF(AND(ISNUMBER(C36),ISNUMBER(D36)),MAX(0,(D36-C36+IF(D36&lt;C36,1,0))*24-IF(ISNUMBER(E36),E36,0)/60),0)</f>
        <v>0</v>
      </c>
      <c r="G36" s="8">
        <f>IF(ISNUMBER(B36),IF(WEEKDAY(B36,2)&lt;=5,$F$4,0),0)</f>
        <v>0</v>
      </c>
      <c r="H36" s="20"/>
    </row>
    <row r="37" spans="1:8" x14ac:dyDescent="0.25">
      <c r="A37" s="7" t="str">
        <f>IF(ISNUMBER(B37),CHOOSE(WEEKDAY(B37),"So","Mo","Di","Mi","Do","Fr","Sa"),"")</f>
        <v>So</v>
      </c>
      <c r="B37" s="17">
        <f>IF(MONTH($F$3+30)=MONTH($F$3),$F$3+30,"")</f>
        <v>46173</v>
      </c>
      <c r="C37" s="18"/>
      <c r="D37" s="18"/>
      <c r="E37" s="19"/>
      <c r="F37" s="11">
        <f>IF(AND(ISNUMBER(C37),ISNUMBER(D37)),MAX(0,(D37-C37+IF(D37&lt;C37,1,0))*24-IF(ISNUMBER(E37),E37,0)/60),0)</f>
        <v>0</v>
      </c>
      <c r="G37" s="8">
        <f>IF(ISNUMBER(B37),IF(WEEKDAY(B37,2)&lt;=5,$F$4,0),0)</f>
        <v>0</v>
      </c>
      <c r="H37" s="20"/>
    </row>
    <row r="39" spans="1:6" x14ac:dyDescent="0.25">
      <c r="A39" s="21" t="s">
        <v>38</v>
      </c>
      <c r="B39" s="21"/>
      <c r="C39" s="21"/>
      <c r="D39" s="21"/>
      <c r="E39" s="21"/>
      <c r="F39" s="11">
        <f>SUM(F7:F37)</f>
        <v>0</v>
      </c>
    </row>
    <row r="40" spans="1:6" x14ac:dyDescent="0.25">
      <c r="A40" s="21" t="s">
        <v>39</v>
      </c>
      <c r="B40" s="21"/>
      <c r="C40" s="21"/>
      <c r="D40" s="21"/>
      <c r="E40" s="21"/>
      <c r="F40" s="11">
        <f>SUM(G7:G37)</f>
        <v>168</v>
      </c>
    </row>
    <row r="41" spans="1:6" x14ac:dyDescent="0.25">
      <c r="A41" s="21" t="s">
        <v>40</v>
      </c>
      <c r="B41" s="21"/>
      <c r="C41" s="21"/>
      <c r="D41" s="21"/>
      <c r="E41" s="21"/>
      <c r="F41" s="12">
        <f>F39-F40</f>
        <v>-168</v>
      </c>
    </row>
    <row r="42" spans="1:6" x14ac:dyDescent="0.25">
      <c r="A42" s="21" t="s">
        <v>11</v>
      </c>
      <c r="B42" s="21"/>
      <c r="C42" s="21"/>
      <c r="D42" s="21"/>
      <c r="E42" s="21"/>
      <c r="F42" s="13">
        <f>COUNTIF(F7:F37,"&gt;0")</f>
        <v>0</v>
      </c>
    </row>
    <row r="44" ht="30" customHeight="1" x14ac:dyDescent="0.25"/>
    <row r="45" spans="1:8" x14ac:dyDescent="0.25">
      <c r="A45" s="22" t="s">
        <v>41</v>
      </c>
      <c r="B45" s="22"/>
      <c r="C45" s="22"/>
      <c r="E45" s="22" t="s">
        <v>42</v>
      </c>
      <c r="F45" s="22"/>
      <c r="G45" s="22"/>
      <c r="H45" s="22"/>
    </row>
    <row r="47" ht="44" customHeight="1" spans="1:8" x14ac:dyDescent="0.25">
      <c r="A47" s="14" t="s">
        <v>43</v>
      </c>
      <c r="B47" s="14"/>
      <c r="C47" s="14"/>
      <c r="D47" s="14"/>
      <c r="E47" s="14"/>
      <c r="F47" s="14"/>
      <c r="G47" s="14"/>
      <c r="H47" s="14"/>
    </row>
  </sheetData>
  <mergeCells count="12">
    <mergeCell ref="A1:H1"/>
    <mergeCell ref="A2:H2"/>
    <mergeCell ref="B3:D3"/>
    <mergeCell ref="F3:H3"/>
    <mergeCell ref="B4:D4"/>
    <mergeCell ref="A39:E39"/>
    <mergeCell ref="A40:E40"/>
    <mergeCell ref="A41:E41"/>
    <mergeCell ref="A42:E42"/>
    <mergeCell ref="A45:C45"/>
    <mergeCell ref="E45:H45"/>
    <mergeCell ref="A47:H47"/>
  </mergeCells>
  <conditionalFormatting sqref="A7:H37">
    <cfRule type="expression" dxfId="4" priority="1">
      <formula>AND(ISNUMBER($B7),WEEKDAY($B7,2)&gt;5)</formula>
    </cfRule>
  </conditionalFormatting>
  <pageSetup paperSize="9" orientation="portrait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7"/>
  <sheetViews>
    <sheetView workbookViewId="0" showGridLines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12" customWidth="1"/>
    <col min="5" max="6" width="12" customWidth="1"/>
    <col min="8" max="8" width="24" customWidth="1"/>
  </cols>
  <sheetData>
    <row r="1" ht="24" customHeight="1" spans="1:8" x14ac:dyDescent="0.25">
      <c r="A1" s="1" t="s">
        <v>48</v>
      </c>
      <c r="B1" s="1"/>
      <c r="C1" s="1"/>
      <c r="D1" s="1"/>
      <c r="E1" s="1"/>
      <c r="F1" s="1"/>
      <c r="G1" s="1"/>
      <c r="H1" s="1"/>
    </row>
    <row r="2" ht="32" customHeight="1" spans="1:8" x14ac:dyDescent="0.25">
      <c r="A2" s="2" t="s">
        <v>28</v>
      </c>
      <c r="B2" s="2"/>
      <c r="C2" s="2"/>
      <c r="D2" s="2"/>
      <c r="E2" s="2"/>
      <c r="F2" s="2"/>
      <c r="G2" s="2"/>
      <c r="H2" s="2"/>
    </row>
    <row r="3" spans="1:8" x14ac:dyDescent="0.25">
      <c r="A3" s="3" t="s">
        <v>2</v>
      </c>
      <c r="B3" s="7" t="str">
        <f>'Übersicht'!$B$3</f>
        <v/>
      </c>
      <c r="C3" s="7"/>
      <c r="D3" s="7"/>
      <c r="E3" s="3" t="s">
        <v>6</v>
      </c>
      <c r="F3" s="16">
        <v>46174</v>
      </c>
      <c r="G3" s="16"/>
      <c r="H3" s="16"/>
    </row>
    <row r="4" spans="1:7" x14ac:dyDescent="0.25">
      <c r="A4" s="3" t="s">
        <v>4</v>
      </c>
      <c r="B4" s="7" t="str">
        <f>'Übersicht'!$B$4</f>
        <v/>
      </c>
      <c r="C4" s="7"/>
      <c r="D4" s="7"/>
      <c r="E4" s="3" t="s">
        <v>29</v>
      </c>
      <c r="F4" s="11">
        <f>'Übersicht'!$B$5</f>
        <v>8</v>
      </c>
      <c r="G4" t="s">
        <v>30</v>
      </c>
    </row>
    <row r="6" ht="30" customHeight="1" spans="1:8" x14ac:dyDescent="0.25">
      <c r="A6" s="6" t="s">
        <v>31</v>
      </c>
      <c r="B6" s="6" t="s">
        <v>32</v>
      </c>
      <c r="C6" s="6" t="s">
        <v>33</v>
      </c>
      <c r="D6" s="6" t="s">
        <v>34</v>
      </c>
      <c r="E6" s="6" t="s">
        <v>35</v>
      </c>
      <c r="F6" s="6" t="s">
        <v>36</v>
      </c>
      <c r="G6" s="6" t="s">
        <v>8</v>
      </c>
      <c r="H6" s="6" t="s">
        <v>37</v>
      </c>
    </row>
    <row r="7" spans="1:8" x14ac:dyDescent="0.25">
      <c r="A7" s="7" t="str">
        <f>IF(ISNUMBER(B7),CHOOSE(WEEKDAY(B7),"So","Mo","Di","Mi","Do","Fr","Sa"),"")</f>
        <v>Mo</v>
      </c>
      <c r="B7" s="17">
        <f>IF(MONTH($F$3+0)=MONTH($F$3),$F$3+0,"")</f>
        <v>46174</v>
      </c>
      <c r="C7" s="18"/>
      <c r="D7" s="18"/>
      <c r="E7" s="19"/>
      <c r="F7" s="11">
        <f>IF(AND(ISNUMBER(C7),ISNUMBER(D7)),MAX(0,(D7-C7+IF(D7&lt;C7,1,0))*24-IF(ISNUMBER(E7),E7,0)/60),0)</f>
        <v>0</v>
      </c>
      <c r="G7" s="8">
        <f>IF(ISNUMBER(B7),IF(WEEKDAY(B7,2)&lt;=5,$F$4,0),0)</f>
        <v>8</v>
      </c>
      <c r="H7" s="20"/>
    </row>
    <row r="8" spans="1:8" x14ac:dyDescent="0.25">
      <c r="A8" s="7" t="str">
        <f>IF(ISNUMBER(B8),CHOOSE(WEEKDAY(B8),"So","Mo","Di","Mi","Do","Fr","Sa"),"")</f>
        <v>Di</v>
      </c>
      <c r="B8" s="17">
        <f>IF(MONTH($F$3+1)=MONTH($F$3),$F$3+1,"")</f>
        <v>46175</v>
      </c>
      <c r="C8" s="18"/>
      <c r="D8" s="18"/>
      <c r="E8" s="19"/>
      <c r="F8" s="11">
        <f>IF(AND(ISNUMBER(C8),ISNUMBER(D8)),MAX(0,(D8-C8+IF(D8&lt;C8,1,0))*24-IF(ISNUMBER(E8),E8,0)/60),0)</f>
        <v>0</v>
      </c>
      <c r="G8" s="8">
        <f>IF(ISNUMBER(B8),IF(WEEKDAY(B8,2)&lt;=5,$F$4,0),0)</f>
        <v>8</v>
      </c>
      <c r="H8" s="20"/>
    </row>
    <row r="9" spans="1:8" x14ac:dyDescent="0.25">
      <c r="A9" s="7" t="str">
        <f>IF(ISNUMBER(B9),CHOOSE(WEEKDAY(B9),"So","Mo","Di","Mi","Do","Fr","Sa"),"")</f>
        <v>Mi</v>
      </c>
      <c r="B9" s="17">
        <f>IF(MONTH($F$3+2)=MONTH($F$3),$F$3+2,"")</f>
        <v>46176</v>
      </c>
      <c r="C9" s="18"/>
      <c r="D9" s="18"/>
      <c r="E9" s="19"/>
      <c r="F9" s="11">
        <f>IF(AND(ISNUMBER(C9),ISNUMBER(D9)),MAX(0,(D9-C9+IF(D9&lt;C9,1,0))*24-IF(ISNUMBER(E9),E9,0)/60),0)</f>
        <v>0</v>
      </c>
      <c r="G9" s="8">
        <f>IF(ISNUMBER(B9),IF(WEEKDAY(B9,2)&lt;=5,$F$4,0),0)</f>
        <v>8</v>
      </c>
      <c r="H9" s="20"/>
    </row>
    <row r="10" spans="1:8" x14ac:dyDescent="0.25">
      <c r="A10" s="7" t="str">
        <f>IF(ISNUMBER(B10),CHOOSE(WEEKDAY(B10),"So","Mo","Di","Mi","Do","Fr","Sa"),"")</f>
        <v>Do</v>
      </c>
      <c r="B10" s="17">
        <f>IF(MONTH($F$3+3)=MONTH($F$3),$F$3+3,"")</f>
        <v>46177</v>
      </c>
      <c r="C10" s="18"/>
      <c r="D10" s="18"/>
      <c r="E10" s="19"/>
      <c r="F10" s="11">
        <f>IF(AND(ISNUMBER(C10),ISNUMBER(D10)),MAX(0,(D10-C10+IF(D10&lt;C10,1,0))*24-IF(ISNUMBER(E10),E10,0)/60),0)</f>
        <v>0</v>
      </c>
      <c r="G10" s="8">
        <f>IF(ISNUMBER(B10),IF(WEEKDAY(B10,2)&lt;=5,$F$4,0),0)</f>
        <v>8</v>
      </c>
      <c r="H10" s="20"/>
    </row>
    <row r="11" spans="1:8" x14ac:dyDescent="0.25">
      <c r="A11" s="7" t="str">
        <f>IF(ISNUMBER(B11),CHOOSE(WEEKDAY(B11),"So","Mo","Di","Mi","Do","Fr","Sa"),"")</f>
        <v>Fr</v>
      </c>
      <c r="B11" s="17">
        <f>IF(MONTH($F$3+4)=MONTH($F$3),$F$3+4,"")</f>
        <v>46178</v>
      </c>
      <c r="C11" s="18"/>
      <c r="D11" s="18"/>
      <c r="E11" s="19"/>
      <c r="F11" s="11">
        <f>IF(AND(ISNUMBER(C11),ISNUMBER(D11)),MAX(0,(D11-C11+IF(D11&lt;C11,1,0))*24-IF(ISNUMBER(E11),E11,0)/60),0)</f>
        <v>0</v>
      </c>
      <c r="G11" s="8">
        <f>IF(ISNUMBER(B11),IF(WEEKDAY(B11,2)&lt;=5,$F$4,0),0)</f>
        <v>8</v>
      </c>
      <c r="H11" s="20"/>
    </row>
    <row r="12" spans="1:8" x14ac:dyDescent="0.25">
      <c r="A12" s="7" t="str">
        <f>IF(ISNUMBER(B12),CHOOSE(WEEKDAY(B12),"So","Mo","Di","Mi","Do","Fr","Sa"),"")</f>
        <v>Sa</v>
      </c>
      <c r="B12" s="17">
        <f>IF(MONTH($F$3+5)=MONTH($F$3),$F$3+5,"")</f>
        <v>46179</v>
      </c>
      <c r="C12" s="18"/>
      <c r="D12" s="18"/>
      <c r="E12" s="19"/>
      <c r="F12" s="11">
        <f>IF(AND(ISNUMBER(C12),ISNUMBER(D12)),MAX(0,(D12-C12+IF(D12&lt;C12,1,0))*24-IF(ISNUMBER(E12),E12,0)/60),0)</f>
        <v>0</v>
      </c>
      <c r="G12" s="8">
        <f>IF(ISNUMBER(B12),IF(WEEKDAY(B12,2)&lt;=5,$F$4,0),0)</f>
        <v>0</v>
      </c>
      <c r="H12" s="20"/>
    </row>
    <row r="13" spans="1:8" x14ac:dyDescent="0.25">
      <c r="A13" s="7" t="str">
        <f>IF(ISNUMBER(B13),CHOOSE(WEEKDAY(B13),"So","Mo","Di","Mi","Do","Fr","Sa"),"")</f>
        <v>So</v>
      </c>
      <c r="B13" s="17">
        <f>IF(MONTH($F$3+6)=MONTH($F$3),$F$3+6,"")</f>
        <v>46180</v>
      </c>
      <c r="C13" s="18"/>
      <c r="D13" s="18"/>
      <c r="E13" s="19"/>
      <c r="F13" s="11">
        <f>IF(AND(ISNUMBER(C13),ISNUMBER(D13)),MAX(0,(D13-C13+IF(D13&lt;C13,1,0))*24-IF(ISNUMBER(E13),E13,0)/60),0)</f>
        <v>0</v>
      </c>
      <c r="G13" s="8">
        <f>IF(ISNUMBER(B13),IF(WEEKDAY(B13,2)&lt;=5,$F$4,0),0)</f>
        <v>0</v>
      </c>
      <c r="H13" s="20"/>
    </row>
    <row r="14" spans="1:8" x14ac:dyDescent="0.25">
      <c r="A14" s="7" t="str">
        <f>IF(ISNUMBER(B14),CHOOSE(WEEKDAY(B14),"So","Mo","Di","Mi","Do","Fr","Sa"),"")</f>
        <v>Mo</v>
      </c>
      <c r="B14" s="17">
        <f>IF(MONTH($F$3+7)=MONTH($F$3),$F$3+7,"")</f>
        <v>46181</v>
      </c>
      <c r="C14" s="18"/>
      <c r="D14" s="18"/>
      <c r="E14" s="19"/>
      <c r="F14" s="11">
        <f>IF(AND(ISNUMBER(C14),ISNUMBER(D14)),MAX(0,(D14-C14+IF(D14&lt;C14,1,0))*24-IF(ISNUMBER(E14),E14,0)/60),0)</f>
        <v>0</v>
      </c>
      <c r="G14" s="8">
        <f>IF(ISNUMBER(B14),IF(WEEKDAY(B14,2)&lt;=5,$F$4,0),0)</f>
        <v>8</v>
      </c>
      <c r="H14" s="20"/>
    </row>
    <row r="15" spans="1:8" x14ac:dyDescent="0.25">
      <c r="A15" s="7" t="str">
        <f>IF(ISNUMBER(B15),CHOOSE(WEEKDAY(B15),"So","Mo","Di","Mi","Do","Fr","Sa"),"")</f>
        <v>Di</v>
      </c>
      <c r="B15" s="17">
        <f>IF(MONTH($F$3+8)=MONTH($F$3),$F$3+8,"")</f>
        <v>46182</v>
      </c>
      <c r="C15" s="18"/>
      <c r="D15" s="18"/>
      <c r="E15" s="19"/>
      <c r="F15" s="11">
        <f>IF(AND(ISNUMBER(C15),ISNUMBER(D15)),MAX(0,(D15-C15+IF(D15&lt;C15,1,0))*24-IF(ISNUMBER(E15),E15,0)/60),0)</f>
        <v>0</v>
      </c>
      <c r="G15" s="8">
        <f>IF(ISNUMBER(B15),IF(WEEKDAY(B15,2)&lt;=5,$F$4,0),0)</f>
        <v>8</v>
      </c>
      <c r="H15" s="20"/>
    </row>
    <row r="16" spans="1:8" x14ac:dyDescent="0.25">
      <c r="A16" s="7" t="str">
        <f>IF(ISNUMBER(B16),CHOOSE(WEEKDAY(B16),"So","Mo","Di","Mi","Do","Fr","Sa"),"")</f>
        <v>Mi</v>
      </c>
      <c r="B16" s="17">
        <f>IF(MONTH($F$3+9)=MONTH($F$3),$F$3+9,"")</f>
        <v>46183</v>
      </c>
      <c r="C16" s="18"/>
      <c r="D16" s="18"/>
      <c r="E16" s="19"/>
      <c r="F16" s="11">
        <f>IF(AND(ISNUMBER(C16),ISNUMBER(D16)),MAX(0,(D16-C16+IF(D16&lt;C16,1,0))*24-IF(ISNUMBER(E16),E16,0)/60),0)</f>
        <v>0</v>
      </c>
      <c r="G16" s="8">
        <f>IF(ISNUMBER(B16),IF(WEEKDAY(B16,2)&lt;=5,$F$4,0),0)</f>
        <v>8</v>
      </c>
      <c r="H16" s="20"/>
    </row>
    <row r="17" spans="1:8" x14ac:dyDescent="0.25">
      <c r="A17" s="7" t="str">
        <f>IF(ISNUMBER(B17),CHOOSE(WEEKDAY(B17),"So","Mo","Di","Mi","Do","Fr","Sa"),"")</f>
        <v>Do</v>
      </c>
      <c r="B17" s="17">
        <f>IF(MONTH($F$3+10)=MONTH($F$3),$F$3+10,"")</f>
        <v>46184</v>
      </c>
      <c r="C17" s="18"/>
      <c r="D17" s="18"/>
      <c r="E17" s="19"/>
      <c r="F17" s="11">
        <f>IF(AND(ISNUMBER(C17),ISNUMBER(D17)),MAX(0,(D17-C17+IF(D17&lt;C17,1,0))*24-IF(ISNUMBER(E17),E17,0)/60),0)</f>
        <v>0</v>
      </c>
      <c r="G17" s="8">
        <f>IF(ISNUMBER(B17),IF(WEEKDAY(B17,2)&lt;=5,$F$4,0),0)</f>
        <v>8</v>
      </c>
      <c r="H17" s="20"/>
    </row>
    <row r="18" spans="1:8" x14ac:dyDescent="0.25">
      <c r="A18" s="7" t="str">
        <f>IF(ISNUMBER(B18),CHOOSE(WEEKDAY(B18),"So","Mo","Di","Mi","Do","Fr","Sa"),"")</f>
        <v>Fr</v>
      </c>
      <c r="B18" s="17">
        <f>IF(MONTH($F$3+11)=MONTH($F$3),$F$3+11,"")</f>
        <v>46185</v>
      </c>
      <c r="C18" s="18"/>
      <c r="D18" s="18"/>
      <c r="E18" s="19"/>
      <c r="F18" s="11">
        <f>IF(AND(ISNUMBER(C18),ISNUMBER(D18)),MAX(0,(D18-C18+IF(D18&lt;C18,1,0))*24-IF(ISNUMBER(E18),E18,0)/60),0)</f>
        <v>0</v>
      </c>
      <c r="G18" s="8">
        <f>IF(ISNUMBER(B18),IF(WEEKDAY(B18,2)&lt;=5,$F$4,0),0)</f>
        <v>8</v>
      </c>
      <c r="H18" s="20"/>
    </row>
    <row r="19" spans="1:8" x14ac:dyDescent="0.25">
      <c r="A19" s="7" t="str">
        <f>IF(ISNUMBER(B19),CHOOSE(WEEKDAY(B19),"So","Mo","Di","Mi","Do","Fr","Sa"),"")</f>
        <v>Sa</v>
      </c>
      <c r="B19" s="17">
        <f>IF(MONTH($F$3+12)=MONTH($F$3),$F$3+12,"")</f>
        <v>46186</v>
      </c>
      <c r="C19" s="18"/>
      <c r="D19" s="18"/>
      <c r="E19" s="19"/>
      <c r="F19" s="11">
        <f>IF(AND(ISNUMBER(C19),ISNUMBER(D19)),MAX(0,(D19-C19+IF(D19&lt;C19,1,0))*24-IF(ISNUMBER(E19),E19,0)/60),0)</f>
        <v>0</v>
      </c>
      <c r="G19" s="8">
        <f>IF(ISNUMBER(B19),IF(WEEKDAY(B19,2)&lt;=5,$F$4,0),0)</f>
        <v>0</v>
      </c>
      <c r="H19" s="20"/>
    </row>
    <row r="20" spans="1:8" x14ac:dyDescent="0.25">
      <c r="A20" s="7" t="str">
        <f>IF(ISNUMBER(B20),CHOOSE(WEEKDAY(B20),"So","Mo","Di","Mi","Do","Fr","Sa"),"")</f>
        <v>So</v>
      </c>
      <c r="B20" s="17">
        <f>IF(MONTH($F$3+13)=MONTH($F$3),$F$3+13,"")</f>
        <v>46187</v>
      </c>
      <c r="C20" s="18"/>
      <c r="D20" s="18"/>
      <c r="E20" s="19"/>
      <c r="F20" s="11">
        <f>IF(AND(ISNUMBER(C20),ISNUMBER(D20)),MAX(0,(D20-C20+IF(D20&lt;C20,1,0))*24-IF(ISNUMBER(E20),E20,0)/60),0)</f>
        <v>0</v>
      </c>
      <c r="G20" s="8">
        <f>IF(ISNUMBER(B20),IF(WEEKDAY(B20,2)&lt;=5,$F$4,0),0)</f>
        <v>0</v>
      </c>
      <c r="H20" s="20"/>
    </row>
    <row r="21" spans="1:8" x14ac:dyDescent="0.25">
      <c r="A21" s="7" t="str">
        <f>IF(ISNUMBER(B21),CHOOSE(WEEKDAY(B21),"So","Mo","Di","Mi","Do","Fr","Sa"),"")</f>
        <v>Mo</v>
      </c>
      <c r="B21" s="17">
        <f>IF(MONTH($F$3+14)=MONTH($F$3),$F$3+14,"")</f>
        <v>46188</v>
      </c>
      <c r="C21" s="18"/>
      <c r="D21" s="18"/>
      <c r="E21" s="19"/>
      <c r="F21" s="11">
        <f>IF(AND(ISNUMBER(C21),ISNUMBER(D21)),MAX(0,(D21-C21+IF(D21&lt;C21,1,0))*24-IF(ISNUMBER(E21),E21,0)/60),0)</f>
        <v>0</v>
      </c>
      <c r="G21" s="8">
        <f>IF(ISNUMBER(B21),IF(WEEKDAY(B21,2)&lt;=5,$F$4,0),0)</f>
        <v>8</v>
      </c>
      <c r="H21" s="20"/>
    </row>
    <row r="22" spans="1:8" x14ac:dyDescent="0.25">
      <c r="A22" s="7" t="str">
        <f>IF(ISNUMBER(B22),CHOOSE(WEEKDAY(B22),"So","Mo","Di","Mi","Do","Fr","Sa"),"")</f>
        <v>Di</v>
      </c>
      <c r="B22" s="17">
        <f>IF(MONTH($F$3+15)=MONTH($F$3),$F$3+15,"")</f>
        <v>46189</v>
      </c>
      <c r="C22" s="18"/>
      <c r="D22" s="18"/>
      <c r="E22" s="19"/>
      <c r="F22" s="11">
        <f>IF(AND(ISNUMBER(C22),ISNUMBER(D22)),MAX(0,(D22-C22+IF(D22&lt;C22,1,0))*24-IF(ISNUMBER(E22),E22,0)/60),0)</f>
        <v>0</v>
      </c>
      <c r="G22" s="8">
        <f>IF(ISNUMBER(B22),IF(WEEKDAY(B22,2)&lt;=5,$F$4,0),0)</f>
        <v>8</v>
      </c>
      <c r="H22" s="20"/>
    </row>
    <row r="23" spans="1:8" x14ac:dyDescent="0.25">
      <c r="A23" s="7" t="str">
        <f>IF(ISNUMBER(B23),CHOOSE(WEEKDAY(B23),"So","Mo","Di","Mi","Do","Fr","Sa"),"")</f>
        <v>Mi</v>
      </c>
      <c r="B23" s="17">
        <f>IF(MONTH($F$3+16)=MONTH($F$3),$F$3+16,"")</f>
        <v>46190</v>
      </c>
      <c r="C23" s="18"/>
      <c r="D23" s="18"/>
      <c r="E23" s="19"/>
      <c r="F23" s="11">
        <f>IF(AND(ISNUMBER(C23),ISNUMBER(D23)),MAX(0,(D23-C23+IF(D23&lt;C23,1,0))*24-IF(ISNUMBER(E23),E23,0)/60),0)</f>
        <v>0</v>
      </c>
      <c r="G23" s="8">
        <f>IF(ISNUMBER(B23),IF(WEEKDAY(B23,2)&lt;=5,$F$4,0),0)</f>
        <v>8</v>
      </c>
      <c r="H23" s="20"/>
    </row>
    <row r="24" spans="1:8" x14ac:dyDescent="0.25">
      <c r="A24" s="7" t="str">
        <f>IF(ISNUMBER(B24),CHOOSE(WEEKDAY(B24),"So","Mo","Di","Mi","Do","Fr","Sa"),"")</f>
        <v>Do</v>
      </c>
      <c r="B24" s="17">
        <f>IF(MONTH($F$3+17)=MONTH($F$3),$F$3+17,"")</f>
        <v>46191</v>
      </c>
      <c r="C24" s="18"/>
      <c r="D24" s="18"/>
      <c r="E24" s="19"/>
      <c r="F24" s="11">
        <f>IF(AND(ISNUMBER(C24),ISNUMBER(D24)),MAX(0,(D24-C24+IF(D24&lt;C24,1,0))*24-IF(ISNUMBER(E24),E24,0)/60),0)</f>
        <v>0</v>
      </c>
      <c r="G24" s="8">
        <f>IF(ISNUMBER(B24),IF(WEEKDAY(B24,2)&lt;=5,$F$4,0),0)</f>
        <v>8</v>
      </c>
      <c r="H24" s="20"/>
    </row>
    <row r="25" spans="1:8" x14ac:dyDescent="0.25">
      <c r="A25" s="7" t="str">
        <f>IF(ISNUMBER(B25),CHOOSE(WEEKDAY(B25),"So","Mo","Di","Mi","Do","Fr","Sa"),"")</f>
        <v>Fr</v>
      </c>
      <c r="B25" s="17">
        <f>IF(MONTH($F$3+18)=MONTH($F$3),$F$3+18,"")</f>
        <v>46192</v>
      </c>
      <c r="C25" s="18"/>
      <c r="D25" s="18"/>
      <c r="E25" s="19"/>
      <c r="F25" s="11">
        <f>IF(AND(ISNUMBER(C25),ISNUMBER(D25)),MAX(0,(D25-C25+IF(D25&lt;C25,1,0))*24-IF(ISNUMBER(E25),E25,0)/60),0)</f>
        <v>0</v>
      </c>
      <c r="G25" s="8">
        <f>IF(ISNUMBER(B25),IF(WEEKDAY(B25,2)&lt;=5,$F$4,0),0)</f>
        <v>8</v>
      </c>
      <c r="H25" s="20"/>
    </row>
    <row r="26" spans="1:8" x14ac:dyDescent="0.25">
      <c r="A26" s="7" t="str">
        <f>IF(ISNUMBER(B26),CHOOSE(WEEKDAY(B26),"So","Mo","Di","Mi","Do","Fr","Sa"),"")</f>
        <v>Sa</v>
      </c>
      <c r="B26" s="17">
        <f>IF(MONTH($F$3+19)=MONTH($F$3),$F$3+19,"")</f>
        <v>46193</v>
      </c>
      <c r="C26" s="18"/>
      <c r="D26" s="18"/>
      <c r="E26" s="19"/>
      <c r="F26" s="11">
        <f>IF(AND(ISNUMBER(C26),ISNUMBER(D26)),MAX(0,(D26-C26+IF(D26&lt;C26,1,0))*24-IF(ISNUMBER(E26),E26,0)/60),0)</f>
        <v>0</v>
      </c>
      <c r="G26" s="8">
        <f>IF(ISNUMBER(B26),IF(WEEKDAY(B26,2)&lt;=5,$F$4,0),0)</f>
        <v>0</v>
      </c>
      <c r="H26" s="20"/>
    </row>
    <row r="27" spans="1:8" x14ac:dyDescent="0.25">
      <c r="A27" s="7" t="str">
        <f>IF(ISNUMBER(B27),CHOOSE(WEEKDAY(B27),"So","Mo","Di","Mi","Do","Fr","Sa"),"")</f>
        <v>So</v>
      </c>
      <c r="B27" s="17">
        <f>IF(MONTH($F$3+20)=MONTH($F$3),$F$3+20,"")</f>
        <v>46194</v>
      </c>
      <c r="C27" s="18"/>
      <c r="D27" s="18"/>
      <c r="E27" s="19"/>
      <c r="F27" s="11">
        <f>IF(AND(ISNUMBER(C27),ISNUMBER(D27)),MAX(0,(D27-C27+IF(D27&lt;C27,1,0))*24-IF(ISNUMBER(E27),E27,0)/60),0)</f>
        <v>0</v>
      </c>
      <c r="G27" s="8">
        <f>IF(ISNUMBER(B27),IF(WEEKDAY(B27,2)&lt;=5,$F$4,0),0)</f>
        <v>0</v>
      </c>
      <c r="H27" s="20"/>
    </row>
    <row r="28" spans="1:8" x14ac:dyDescent="0.25">
      <c r="A28" s="7" t="str">
        <f>IF(ISNUMBER(B28),CHOOSE(WEEKDAY(B28),"So","Mo","Di","Mi","Do","Fr","Sa"),"")</f>
        <v>Mo</v>
      </c>
      <c r="B28" s="17">
        <f>IF(MONTH($F$3+21)=MONTH($F$3),$F$3+21,"")</f>
        <v>46195</v>
      </c>
      <c r="C28" s="18"/>
      <c r="D28" s="18"/>
      <c r="E28" s="19"/>
      <c r="F28" s="11">
        <f>IF(AND(ISNUMBER(C28),ISNUMBER(D28)),MAX(0,(D28-C28+IF(D28&lt;C28,1,0))*24-IF(ISNUMBER(E28),E28,0)/60),0)</f>
        <v>0</v>
      </c>
      <c r="G28" s="8">
        <f>IF(ISNUMBER(B28),IF(WEEKDAY(B28,2)&lt;=5,$F$4,0),0)</f>
        <v>8</v>
      </c>
      <c r="H28" s="20"/>
    </row>
    <row r="29" spans="1:8" x14ac:dyDescent="0.25">
      <c r="A29" s="7" t="str">
        <f>IF(ISNUMBER(B29),CHOOSE(WEEKDAY(B29),"So","Mo","Di","Mi","Do","Fr","Sa"),"")</f>
        <v>Di</v>
      </c>
      <c r="B29" s="17">
        <f>IF(MONTH($F$3+22)=MONTH($F$3),$F$3+22,"")</f>
        <v>46196</v>
      </c>
      <c r="C29" s="18"/>
      <c r="D29" s="18"/>
      <c r="E29" s="19"/>
      <c r="F29" s="11">
        <f>IF(AND(ISNUMBER(C29),ISNUMBER(D29)),MAX(0,(D29-C29+IF(D29&lt;C29,1,0))*24-IF(ISNUMBER(E29),E29,0)/60),0)</f>
        <v>0</v>
      </c>
      <c r="G29" s="8">
        <f>IF(ISNUMBER(B29),IF(WEEKDAY(B29,2)&lt;=5,$F$4,0),0)</f>
        <v>8</v>
      </c>
      <c r="H29" s="20"/>
    </row>
    <row r="30" spans="1:8" x14ac:dyDescent="0.25">
      <c r="A30" s="7" t="str">
        <f>IF(ISNUMBER(B30),CHOOSE(WEEKDAY(B30),"So","Mo","Di","Mi","Do","Fr","Sa"),"")</f>
        <v>Mi</v>
      </c>
      <c r="B30" s="17">
        <f>IF(MONTH($F$3+23)=MONTH($F$3),$F$3+23,"")</f>
        <v>46197</v>
      </c>
      <c r="C30" s="18"/>
      <c r="D30" s="18"/>
      <c r="E30" s="19"/>
      <c r="F30" s="11">
        <f>IF(AND(ISNUMBER(C30),ISNUMBER(D30)),MAX(0,(D30-C30+IF(D30&lt;C30,1,0))*24-IF(ISNUMBER(E30),E30,0)/60),0)</f>
        <v>0</v>
      </c>
      <c r="G30" s="8">
        <f>IF(ISNUMBER(B30),IF(WEEKDAY(B30,2)&lt;=5,$F$4,0),0)</f>
        <v>8</v>
      </c>
      <c r="H30" s="20"/>
    </row>
    <row r="31" spans="1:8" x14ac:dyDescent="0.25">
      <c r="A31" s="7" t="str">
        <f>IF(ISNUMBER(B31),CHOOSE(WEEKDAY(B31),"So","Mo","Di","Mi","Do","Fr","Sa"),"")</f>
        <v>Do</v>
      </c>
      <c r="B31" s="17">
        <f>IF(MONTH($F$3+24)=MONTH($F$3),$F$3+24,"")</f>
        <v>46198</v>
      </c>
      <c r="C31" s="18"/>
      <c r="D31" s="18"/>
      <c r="E31" s="19"/>
      <c r="F31" s="11">
        <f>IF(AND(ISNUMBER(C31),ISNUMBER(D31)),MAX(0,(D31-C31+IF(D31&lt;C31,1,0))*24-IF(ISNUMBER(E31),E31,0)/60),0)</f>
        <v>0</v>
      </c>
      <c r="G31" s="8">
        <f>IF(ISNUMBER(B31),IF(WEEKDAY(B31,2)&lt;=5,$F$4,0),0)</f>
        <v>8</v>
      </c>
      <c r="H31" s="20"/>
    </row>
    <row r="32" spans="1:8" x14ac:dyDescent="0.25">
      <c r="A32" s="7" t="str">
        <f>IF(ISNUMBER(B32),CHOOSE(WEEKDAY(B32),"So","Mo","Di","Mi","Do","Fr","Sa"),"")</f>
        <v>Fr</v>
      </c>
      <c r="B32" s="17">
        <f>IF(MONTH($F$3+25)=MONTH($F$3),$F$3+25,"")</f>
        <v>46199</v>
      </c>
      <c r="C32" s="18"/>
      <c r="D32" s="18"/>
      <c r="E32" s="19"/>
      <c r="F32" s="11">
        <f>IF(AND(ISNUMBER(C32),ISNUMBER(D32)),MAX(0,(D32-C32+IF(D32&lt;C32,1,0))*24-IF(ISNUMBER(E32),E32,0)/60),0)</f>
        <v>0</v>
      </c>
      <c r="G32" s="8">
        <f>IF(ISNUMBER(B32),IF(WEEKDAY(B32,2)&lt;=5,$F$4,0),0)</f>
        <v>8</v>
      </c>
      <c r="H32" s="20"/>
    </row>
    <row r="33" spans="1:8" x14ac:dyDescent="0.25">
      <c r="A33" s="7" t="str">
        <f>IF(ISNUMBER(B33),CHOOSE(WEEKDAY(B33),"So","Mo","Di","Mi","Do","Fr","Sa"),"")</f>
        <v>Sa</v>
      </c>
      <c r="B33" s="17">
        <f>IF(MONTH($F$3+26)=MONTH($F$3),$F$3+26,"")</f>
        <v>46200</v>
      </c>
      <c r="C33" s="18"/>
      <c r="D33" s="18"/>
      <c r="E33" s="19"/>
      <c r="F33" s="11">
        <f>IF(AND(ISNUMBER(C33),ISNUMBER(D33)),MAX(0,(D33-C33+IF(D33&lt;C33,1,0))*24-IF(ISNUMBER(E33),E33,0)/60),0)</f>
        <v>0</v>
      </c>
      <c r="G33" s="8">
        <f>IF(ISNUMBER(B33),IF(WEEKDAY(B33,2)&lt;=5,$F$4,0),0)</f>
        <v>0</v>
      </c>
      <c r="H33" s="20"/>
    </row>
    <row r="34" spans="1:8" x14ac:dyDescent="0.25">
      <c r="A34" s="7" t="str">
        <f>IF(ISNUMBER(B34),CHOOSE(WEEKDAY(B34),"So","Mo","Di","Mi","Do","Fr","Sa"),"")</f>
        <v>So</v>
      </c>
      <c r="B34" s="17">
        <f>IF(MONTH($F$3+27)=MONTH($F$3),$F$3+27,"")</f>
        <v>46201</v>
      </c>
      <c r="C34" s="18"/>
      <c r="D34" s="18"/>
      <c r="E34" s="19"/>
      <c r="F34" s="11">
        <f>IF(AND(ISNUMBER(C34),ISNUMBER(D34)),MAX(0,(D34-C34+IF(D34&lt;C34,1,0))*24-IF(ISNUMBER(E34),E34,0)/60),0)</f>
        <v>0</v>
      </c>
      <c r="G34" s="8">
        <f>IF(ISNUMBER(B34),IF(WEEKDAY(B34,2)&lt;=5,$F$4,0),0)</f>
        <v>0</v>
      </c>
      <c r="H34" s="20"/>
    </row>
    <row r="35" spans="1:8" x14ac:dyDescent="0.25">
      <c r="A35" s="7" t="str">
        <f>IF(ISNUMBER(B35),CHOOSE(WEEKDAY(B35),"So","Mo","Di","Mi","Do","Fr","Sa"),"")</f>
        <v>Mo</v>
      </c>
      <c r="B35" s="17">
        <f>IF(MONTH($F$3+28)=MONTH($F$3),$F$3+28,"")</f>
        <v>46202</v>
      </c>
      <c r="C35" s="18"/>
      <c r="D35" s="18"/>
      <c r="E35" s="19"/>
      <c r="F35" s="11">
        <f>IF(AND(ISNUMBER(C35),ISNUMBER(D35)),MAX(0,(D35-C35+IF(D35&lt;C35,1,0))*24-IF(ISNUMBER(E35),E35,0)/60),0)</f>
        <v>0</v>
      </c>
      <c r="G35" s="8">
        <f>IF(ISNUMBER(B35),IF(WEEKDAY(B35,2)&lt;=5,$F$4,0),0)</f>
        <v>8</v>
      </c>
      <c r="H35" s="20"/>
    </row>
    <row r="36" spans="1:8" x14ac:dyDescent="0.25">
      <c r="A36" s="7" t="str">
        <f>IF(ISNUMBER(B36),CHOOSE(WEEKDAY(B36),"So","Mo","Di","Mi","Do","Fr","Sa"),"")</f>
        <v>Di</v>
      </c>
      <c r="B36" s="17">
        <f>IF(MONTH($F$3+29)=MONTH($F$3),$F$3+29,"")</f>
        <v>46203</v>
      </c>
      <c r="C36" s="18"/>
      <c r="D36" s="18"/>
      <c r="E36" s="19"/>
      <c r="F36" s="11">
        <f>IF(AND(ISNUMBER(C36),ISNUMBER(D36)),MAX(0,(D36-C36+IF(D36&lt;C36,1,0))*24-IF(ISNUMBER(E36),E36,0)/60),0)</f>
        <v>0</v>
      </c>
      <c r="G36" s="8">
        <f>IF(ISNUMBER(B36),IF(WEEKDAY(B36,2)&lt;=5,$F$4,0),0)</f>
        <v>8</v>
      </c>
      <c r="H36" s="20"/>
    </row>
    <row r="37" spans="1:8" x14ac:dyDescent="0.25">
      <c r="A37" s="7" t="str">
        <f>IF(ISNUMBER(B37),CHOOSE(WEEKDAY(B37),"So","Mo","Di","Mi","Do","Fr","Sa"),"")</f>
        <v/>
      </c>
      <c r="B37" s="17" t="str">
        <f>IF(MONTH($F$3+30)=MONTH($F$3),$F$3+30,"")</f>
        <v/>
      </c>
      <c r="C37" s="18"/>
      <c r="D37" s="18"/>
      <c r="E37" s="19"/>
      <c r="F37" s="11">
        <f>IF(AND(ISNUMBER(C37),ISNUMBER(D37)),MAX(0,(D37-C37+IF(D37&lt;C37,1,0))*24-IF(ISNUMBER(E37),E37,0)/60),0)</f>
        <v>0</v>
      </c>
      <c r="G37" s="8">
        <f>IF(ISNUMBER(B37),IF(WEEKDAY(B37,2)&lt;=5,$F$4,0),0)</f>
        <v>0</v>
      </c>
      <c r="H37" s="20"/>
    </row>
    <row r="39" spans="1:6" x14ac:dyDescent="0.25">
      <c r="A39" s="21" t="s">
        <v>38</v>
      </c>
      <c r="B39" s="21"/>
      <c r="C39" s="21"/>
      <c r="D39" s="21"/>
      <c r="E39" s="21"/>
      <c r="F39" s="11">
        <f>SUM(F7:F37)</f>
        <v>0</v>
      </c>
    </row>
    <row r="40" spans="1:6" x14ac:dyDescent="0.25">
      <c r="A40" s="21" t="s">
        <v>39</v>
      </c>
      <c r="B40" s="21"/>
      <c r="C40" s="21"/>
      <c r="D40" s="21"/>
      <c r="E40" s="21"/>
      <c r="F40" s="11">
        <f>SUM(G7:G37)</f>
        <v>176</v>
      </c>
    </row>
    <row r="41" spans="1:6" x14ac:dyDescent="0.25">
      <c r="A41" s="21" t="s">
        <v>40</v>
      </c>
      <c r="B41" s="21"/>
      <c r="C41" s="21"/>
      <c r="D41" s="21"/>
      <c r="E41" s="21"/>
      <c r="F41" s="12">
        <f>F39-F40</f>
        <v>-176</v>
      </c>
    </row>
    <row r="42" spans="1:6" x14ac:dyDescent="0.25">
      <c r="A42" s="21" t="s">
        <v>11</v>
      </c>
      <c r="B42" s="21"/>
      <c r="C42" s="21"/>
      <c r="D42" s="21"/>
      <c r="E42" s="21"/>
      <c r="F42" s="13">
        <f>COUNTIF(F7:F37,"&gt;0")</f>
        <v>0</v>
      </c>
    </row>
    <row r="44" ht="30" customHeight="1" x14ac:dyDescent="0.25"/>
    <row r="45" spans="1:8" x14ac:dyDescent="0.25">
      <c r="A45" s="22" t="s">
        <v>41</v>
      </c>
      <c r="B45" s="22"/>
      <c r="C45" s="22"/>
      <c r="E45" s="22" t="s">
        <v>42</v>
      </c>
      <c r="F45" s="22"/>
      <c r="G45" s="22"/>
      <c r="H45" s="22"/>
    </row>
    <row r="47" ht="44" customHeight="1" spans="1:8" x14ac:dyDescent="0.25">
      <c r="A47" s="14" t="s">
        <v>43</v>
      </c>
      <c r="B47" s="14"/>
      <c r="C47" s="14"/>
      <c r="D47" s="14"/>
      <c r="E47" s="14"/>
      <c r="F47" s="14"/>
      <c r="G47" s="14"/>
      <c r="H47" s="14"/>
    </row>
  </sheetData>
  <mergeCells count="12">
    <mergeCell ref="A1:H1"/>
    <mergeCell ref="A2:H2"/>
    <mergeCell ref="B3:D3"/>
    <mergeCell ref="F3:H3"/>
    <mergeCell ref="B4:D4"/>
    <mergeCell ref="A39:E39"/>
    <mergeCell ref="A40:E40"/>
    <mergeCell ref="A41:E41"/>
    <mergeCell ref="A42:E42"/>
    <mergeCell ref="A45:C45"/>
    <mergeCell ref="E45:H45"/>
    <mergeCell ref="A47:H47"/>
  </mergeCells>
  <conditionalFormatting sqref="A7:H37">
    <cfRule type="expression" dxfId="5" priority="1">
      <formula>AND(ISNUMBER($B7),WEEKDAY($B7,2)&gt;5)</formula>
    </cfRule>
  </conditionalFormatting>
  <pageSetup paperSize="9" orientation="portrait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7"/>
  <sheetViews>
    <sheetView workbookViewId="0" showGridLines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12" customWidth="1"/>
    <col min="5" max="6" width="12" customWidth="1"/>
    <col min="8" max="8" width="24" customWidth="1"/>
  </cols>
  <sheetData>
    <row r="1" ht="24" customHeight="1" spans="1:8" x14ac:dyDescent="0.25">
      <c r="A1" s="1" t="s">
        <v>49</v>
      </c>
      <c r="B1" s="1"/>
      <c r="C1" s="1"/>
      <c r="D1" s="1"/>
      <c r="E1" s="1"/>
      <c r="F1" s="1"/>
      <c r="G1" s="1"/>
      <c r="H1" s="1"/>
    </row>
    <row r="2" ht="32" customHeight="1" spans="1:8" x14ac:dyDescent="0.25">
      <c r="A2" s="2" t="s">
        <v>28</v>
      </c>
      <c r="B2" s="2"/>
      <c r="C2" s="2"/>
      <c r="D2" s="2"/>
      <c r="E2" s="2"/>
      <c r="F2" s="2"/>
      <c r="G2" s="2"/>
      <c r="H2" s="2"/>
    </row>
    <row r="3" spans="1:8" x14ac:dyDescent="0.25">
      <c r="A3" s="3" t="s">
        <v>2</v>
      </c>
      <c r="B3" s="7" t="str">
        <f>'Übersicht'!$B$3</f>
        <v/>
      </c>
      <c r="C3" s="7"/>
      <c r="D3" s="7"/>
      <c r="E3" s="3" t="s">
        <v>6</v>
      </c>
      <c r="F3" s="16">
        <v>46204</v>
      </c>
      <c r="G3" s="16"/>
      <c r="H3" s="16"/>
    </row>
    <row r="4" spans="1:7" x14ac:dyDescent="0.25">
      <c r="A4" s="3" t="s">
        <v>4</v>
      </c>
      <c r="B4" s="7" t="str">
        <f>'Übersicht'!$B$4</f>
        <v/>
      </c>
      <c r="C4" s="7"/>
      <c r="D4" s="7"/>
      <c r="E4" s="3" t="s">
        <v>29</v>
      </c>
      <c r="F4" s="11">
        <f>'Übersicht'!$B$5</f>
        <v>8</v>
      </c>
      <c r="G4" t="s">
        <v>30</v>
      </c>
    </row>
    <row r="6" ht="30" customHeight="1" spans="1:8" x14ac:dyDescent="0.25">
      <c r="A6" s="6" t="s">
        <v>31</v>
      </c>
      <c r="B6" s="6" t="s">
        <v>32</v>
      </c>
      <c r="C6" s="6" t="s">
        <v>33</v>
      </c>
      <c r="D6" s="6" t="s">
        <v>34</v>
      </c>
      <c r="E6" s="6" t="s">
        <v>35</v>
      </c>
      <c r="F6" s="6" t="s">
        <v>36</v>
      </c>
      <c r="G6" s="6" t="s">
        <v>8</v>
      </c>
      <c r="H6" s="6" t="s">
        <v>37</v>
      </c>
    </row>
    <row r="7" spans="1:8" x14ac:dyDescent="0.25">
      <c r="A7" s="7" t="str">
        <f>IF(ISNUMBER(B7),CHOOSE(WEEKDAY(B7),"So","Mo","Di","Mi","Do","Fr","Sa"),"")</f>
        <v>Mi</v>
      </c>
      <c r="B7" s="17">
        <f>IF(MONTH($F$3+0)=MONTH($F$3),$F$3+0,"")</f>
        <v>46204</v>
      </c>
      <c r="C7" s="18"/>
      <c r="D7" s="18"/>
      <c r="E7" s="19"/>
      <c r="F7" s="11">
        <f>IF(AND(ISNUMBER(C7),ISNUMBER(D7)),MAX(0,(D7-C7+IF(D7&lt;C7,1,0))*24-IF(ISNUMBER(E7),E7,0)/60),0)</f>
        <v>0</v>
      </c>
      <c r="G7" s="8">
        <f>IF(ISNUMBER(B7),IF(WEEKDAY(B7,2)&lt;=5,$F$4,0),0)</f>
        <v>8</v>
      </c>
      <c r="H7" s="20"/>
    </row>
    <row r="8" spans="1:8" x14ac:dyDescent="0.25">
      <c r="A8" s="7" t="str">
        <f>IF(ISNUMBER(B8),CHOOSE(WEEKDAY(B8),"So","Mo","Di","Mi","Do","Fr","Sa"),"")</f>
        <v>Do</v>
      </c>
      <c r="B8" s="17">
        <f>IF(MONTH($F$3+1)=MONTH($F$3),$F$3+1,"")</f>
        <v>46205</v>
      </c>
      <c r="C8" s="18"/>
      <c r="D8" s="18"/>
      <c r="E8" s="19"/>
      <c r="F8" s="11">
        <f>IF(AND(ISNUMBER(C8),ISNUMBER(D8)),MAX(0,(D8-C8+IF(D8&lt;C8,1,0))*24-IF(ISNUMBER(E8),E8,0)/60),0)</f>
        <v>0</v>
      </c>
      <c r="G8" s="8">
        <f>IF(ISNUMBER(B8),IF(WEEKDAY(B8,2)&lt;=5,$F$4,0),0)</f>
        <v>8</v>
      </c>
      <c r="H8" s="20"/>
    </row>
    <row r="9" spans="1:8" x14ac:dyDescent="0.25">
      <c r="A9" s="7" t="str">
        <f>IF(ISNUMBER(B9),CHOOSE(WEEKDAY(B9),"So","Mo","Di","Mi","Do","Fr","Sa"),"")</f>
        <v>Fr</v>
      </c>
      <c r="B9" s="17">
        <f>IF(MONTH($F$3+2)=MONTH($F$3),$F$3+2,"")</f>
        <v>46206</v>
      </c>
      <c r="C9" s="18"/>
      <c r="D9" s="18"/>
      <c r="E9" s="19"/>
      <c r="F9" s="11">
        <f>IF(AND(ISNUMBER(C9),ISNUMBER(D9)),MAX(0,(D9-C9+IF(D9&lt;C9,1,0))*24-IF(ISNUMBER(E9),E9,0)/60),0)</f>
        <v>0</v>
      </c>
      <c r="G9" s="8">
        <f>IF(ISNUMBER(B9),IF(WEEKDAY(B9,2)&lt;=5,$F$4,0),0)</f>
        <v>8</v>
      </c>
      <c r="H9" s="20"/>
    </row>
    <row r="10" spans="1:8" x14ac:dyDescent="0.25">
      <c r="A10" s="7" t="str">
        <f>IF(ISNUMBER(B10),CHOOSE(WEEKDAY(B10),"So","Mo","Di","Mi","Do","Fr","Sa"),"")</f>
        <v>Sa</v>
      </c>
      <c r="B10" s="17">
        <f>IF(MONTH($F$3+3)=MONTH($F$3),$F$3+3,"")</f>
        <v>46207</v>
      </c>
      <c r="C10" s="18"/>
      <c r="D10" s="18"/>
      <c r="E10" s="19"/>
      <c r="F10" s="11">
        <f>IF(AND(ISNUMBER(C10),ISNUMBER(D10)),MAX(0,(D10-C10+IF(D10&lt;C10,1,0))*24-IF(ISNUMBER(E10),E10,0)/60),0)</f>
        <v>0</v>
      </c>
      <c r="G10" s="8">
        <f>IF(ISNUMBER(B10),IF(WEEKDAY(B10,2)&lt;=5,$F$4,0),0)</f>
        <v>0</v>
      </c>
      <c r="H10" s="20"/>
    </row>
    <row r="11" spans="1:8" x14ac:dyDescent="0.25">
      <c r="A11" s="7" t="str">
        <f>IF(ISNUMBER(B11),CHOOSE(WEEKDAY(B11),"So","Mo","Di","Mi","Do","Fr","Sa"),"")</f>
        <v>So</v>
      </c>
      <c r="B11" s="17">
        <f>IF(MONTH($F$3+4)=MONTH($F$3),$F$3+4,"")</f>
        <v>46208</v>
      </c>
      <c r="C11" s="18"/>
      <c r="D11" s="18"/>
      <c r="E11" s="19"/>
      <c r="F11" s="11">
        <f>IF(AND(ISNUMBER(C11),ISNUMBER(D11)),MAX(0,(D11-C11+IF(D11&lt;C11,1,0))*24-IF(ISNUMBER(E11),E11,0)/60),0)</f>
        <v>0</v>
      </c>
      <c r="G11" s="8">
        <f>IF(ISNUMBER(B11),IF(WEEKDAY(B11,2)&lt;=5,$F$4,0),0)</f>
        <v>0</v>
      </c>
      <c r="H11" s="20"/>
    </row>
    <row r="12" spans="1:8" x14ac:dyDescent="0.25">
      <c r="A12" s="7" t="str">
        <f>IF(ISNUMBER(B12),CHOOSE(WEEKDAY(B12),"So","Mo","Di","Mi","Do","Fr","Sa"),"")</f>
        <v>Mo</v>
      </c>
      <c r="B12" s="17">
        <f>IF(MONTH($F$3+5)=MONTH($F$3),$F$3+5,"")</f>
        <v>46209</v>
      </c>
      <c r="C12" s="18"/>
      <c r="D12" s="18"/>
      <c r="E12" s="19"/>
      <c r="F12" s="11">
        <f>IF(AND(ISNUMBER(C12),ISNUMBER(D12)),MAX(0,(D12-C12+IF(D12&lt;C12,1,0))*24-IF(ISNUMBER(E12),E12,0)/60),0)</f>
        <v>0</v>
      </c>
      <c r="G12" s="8">
        <f>IF(ISNUMBER(B12),IF(WEEKDAY(B12,2)&lt;=5,$F$4,0),0)</f>
        <v>8</v>
      </c>
      <c r="H12" s="20"/>
    </row>
    <row r="13" spans="1:8" x14ac:dyDescent="0.25">
      <c r="A13" s="7" t="str">
        <f>IF(ISNUMBER(B13),CHOOSE(WEEKDAY(B13),"So","Mo","Di","Mi","Do","Fr","Sa"),"")</f>
        <v>Di</v>
      </c>
      <c r="B13" s="17">
        <f>IF(MONTH($F$3+6)=MONTH($F$3),$F$3+6,"")</f>
        <v>46210</v>
      </c>
      <c r="C13" s="18"/>
      <c r="D13" s="18"/>
      <c r="E13" s="19"/>
      <c r="F13" s="11">
        <f>IF(AND(ISNUMBER(C13),ISNUMBER(D13)),MAX(0,(D13-C13+IF(D13&lt;C13,1,0))*24-IF(ISNUMBER(E13),E13,0)/60),0)</f>
        <v>0</v>
      </c>
      <c r="G13" s="8">
        <f>IF(ISNUMBER(B13),IF(WEEKDAY(B13,2)&lt;=5,$F$4,0),0)</f>
        <v>8</v>
      </c>
      <c r="H13" s="20"/>
    </row>
    <row r="14" spans="1:8" x14ac:dyDescent="0.25">
      <c r="A14" s="7" t="str">
        <f>IF(ISNUMBER(B14),CHOOSE(WEEKDAY(B14),"So","Mo","Di","Mi","Do","Fr","Sa"),"")</f>
        <v>Mi</v>
      </c>
      <c r="B14" s="17">
        <f>IF(MONTH($F$3+7)=MONTH($F$3),$F$3+7,"")</f>
        <v>46211</v>
      </c>
      <c r="C14" s="18"/>
      <c r="D14" s="18"/>
      <c r="E14" s="19"/>
      <c r="F14" s="11">
        <f>IF(AND(ISNUMBER(C14),ISNUMBER(D14)),MAX(0,(D14-C14+IF(D14&lt;C14,1,0))*24-IF(ISNUMBER(E14),E14,0)/60),0)</f>
        <v>0</v>
      </c>
      <c r="G14" s="8">
        <f>IF(ISNUMBER(B14),IF(WEEKDAY(B14,2)&lt;=5,$F$4,0),0)</f>
        <v>8</v>
      </c>
      <c r="H14" s="20"/>
    </row>
    <row r="15" spans="1:8" x14ac:dyDescent="0.25">
      <c r="A15" s="7" t="str">
        <f>IF(ISNUMBER(B15),CHOOSE(WEEKDAY(B15),"So","Mo","Di","Mi","Do","Fr","Sa"),"")</f>
        <v>Do</v>
      </c>
      <c r="B15" s="17">
        <f>IF(MONTH($F$3+8)=MONTH($F$3),$F$3+8,"")</f>
        <v>46212</v>
      </c>
      <c r="C15" s="18"/>
      <c r="D15" s="18"/>
      <c r="E15" s="19"/>
      <c r="F15" s="11">
        <f>IF(AND(ISNUMBER(C15),ISNUMBER(D15)),MAX(0,(D15-C15+IF(D15&lt;C15,1,0))*24-IF(ISNUMBER(E15),E15,0)/60),0)</f>
        <v>0</v>
      </c>
      <c r="G15" s="8">
        <f>IF(ISNUMBER(B15),IF(WEEKDAY(B15,2)&lt;=5,$F$4,0),0)</f>
        <v>8</v>
      </c>
      <c r="H15" s="20"/>
    </row>
    <row r="16" spans="1:8" x14ac:dyDescent="0.25">
      <c r="A16" s="7" t="str">
        <f>IF(ISNUMBER(B16),CHOOSE(WEEKDAY(B16),"So","Mo","Di","Mi","Do","Fr","Sa"),"")</f>
        <v>Fr</v>
      </c>
      <c r="B16" s="17">
        <f>IF(MONTH($F$3+9)=MONTH($F$3),$F$3+9,"")</f>
        <v>46213</v>
      </c>
      <c r="C16" s="18"/>
      <c r="D16" s="18"/>
      <c r="E16" s="19"/>
      <c r="F16" s="11">
        <f>IF(AND(ISNUMBER(C16),ISNUMBER(D16)),MAX(0,(D16-C16+IF(D16&lt;C16,1,0))*24-IF(ISNUMBER(E16),E16,0)/60),0)</f>
        <v>0</v>
      </c>
      <c r="G16" s="8">
        <f>IF(ISNUMBER(B16),IF(WEEKDAY(B16,2)&lt;=5,$F$4,0),0)</f>
        <v>8</v>
      </c>
      <c r="H16" s="20"/>
    </row>
    <row r="17" spans="1:8" x14ac:dyDescent="0.25">
      <c r="A17" s="7" t="str">
        <f>IF(ISNUMBER(B17),CHOOSE(WEEKDAY(B17),"So","Mo","Di","Mi","Do","Fr","Sa"),"")</f>
        <v>Sa</v>
      </c>
      <c r="B17" s="17">
        <f>IF(MONTH($F$3+10)=MONTH($F$3),$F$3+10,"")</f>
        <v>46214</v>
      </c>
      <c r="C17" s="18"/>
      <c r="D17" s="18"/>
      <c r="E17" s="19"/>
      <c r="F17" s="11">
        <f>IF(AND(ISNUMBER(C17),ISNUMBER(D17)),MAX(0,(D17-C17+IF(D17&lt;C17,1,0))*24-IF(ISNUMBER(E17),E17,0)/60),0)</f>
        <v>0</v>
      </c>
      <c r="G17" s="8">
        <f>IF(ISNUMBER(B17),IF(WEEKDAY(B17,2)&lt;=5,$F$4,0),0)</f>
        <v>0</v>
      </c>
      <c r="H17" s="20"/>
    </row>
    <row r="18" spans="1:8" x14ac:dyDescent="0.25">
      <c r="A18" s="7" t="str">
        <f>IF(ISNUMBER(B18),CHOOSE(WEEKDAY(B18),"So","Mo","Di","Mi","Do","Fr","Sa"),"")</f>
        <v>So</v>
      </c>
      <c r="B18" s="17">
        <f>IF(MONTH($F$3+11)=MONTH($F$3),$F$3+11,"")</f>
        <v>46215</v>
      </c>
      <c r="C18" s="18"/>
      <c r="D18" s="18"/>
      <c r="E18" s="19"/>
      <c r="F18" s="11">
        <f>IF(AND(ISNUMBER(C18),ISNUMBER(D18)),MAX(0,(D18-C18+IF(D18&lt;C18,1,0))*24-IF(ISNUMBER(E18),E18,0)/60),0)</f>
        <v>0</v>
      </c>
      <c r="G18" s="8">
        <f>IF(ISNUMBER(B18),IF(WEEKDAY(B18,2)&lt;=5,$F$4,0),0)</f>
        <v>0</v>
      </c>
      <c r="H18" s="20"/>
    </row>
    <row r="19" spans="1:8" x14ac:dyDescent="0.25">
      <c r="A19" s="7" t="str">
        <f>IF(ISNUMBER(B19),CHOOSE(WEEKDAY(B19),"So","Mo","Di","Mi","Do","Fr","Sa"),"")</f>
        <v>Mo</v>
      </c>
      <c r="B19" s="17">
        <f>IF(MONTH($F$3+12)=MONTH($F$3),$F$3+12,"")</f>
        <v>46216</v>
      </c>
      <c r="C19" s="18"/>
      <c r="D19" s="18"/>
      <c r="E19" s="19"/>
      <c r="F19" s="11">
        <f>IF(AND(ISNUMBER(C19),ISNUMBER(D19)),MAX(0,(D19-C19+IF(D19&lt;C19,1,0))*24-IF(ISNUMBER(E19),E19,0)/60),0)</f>
        <v>0</v>
      </c>
      <c r="G19" s="8">
        <f>IF(ISNUMBER(B19),IF(WEEKDAY(B19,2)&lt;=5,$F$4,0),0)</f>
        <v>8</v>
      </c>
      <c r="H19" s="20"/>
    </row>
    <row r="20" spans="1:8" x14ac:dyDescent="0.25">
      <c r="A20" s="7" t="str">
        <f>IF(ISNUMBER(B20),CHOOSE(WEEKDAY(B20),"So","Mo","Di","Mi","Do","Fr","Sa"),"")</f>
        <v>Di</v>
      </c>
      <c r="B20" s="17">
        <f>IF(MONTH($F$3+13)=MONTH($F$3),$F$3+13,"")</f>
        <v>46217</v>
      </c>
      <c r="C20" s="18"/>
      <c r="D20" s="18"/>
      <c r="E20" s="19"/>
      <c r="F20" s="11">
        <f>IF(AND(ISNUMBER(C20),ISNUMBER(D20)),MAX(0,(D20-C20+IF(D20&lt;C20,1,0))*24-IF(ISNUMBER(E20),E20,0)/60),0)</f>
        <v>0</v>
      </c>
      <c r="G20" s="8">
        <f>IF(ISNUMBER(B20),IF(WEEKDAY(B20,2)&lt;=5,$F$4,0),0)</f>
        <v>8</v>
      </c>
      <c r="H20" s="20"/>
    </row>
    <row r="21" spans="1:8" x14ac:dyDescent="0.25">
      <c r="A21" s="7" t="str">
        <f>IF(ISNUMBER(B21),CHOOSE(WEEKDAY(B21),"So","Mo","Di","Mi","Do","Fr","Sa"),"")</f>
        <v>Mi</v>
      </c>
      <c r="B21" s="17">
        <f>IF(MONTH($F$3+14)=MONTH($F$3),$F$3+14,"")</f>
        <v>46218</v>
      </c>
      <c r="C21" s="18"/>
      <c r="D21" s="18"/>
      <c r="E21" s="19"/>
      <c r="F21" s="11">
        <f>IF(AND(ISNUMBER(C21),ISNUMBER(D21)),MAX(0,(D21-C21+IF(D21&lt;C21,1,0))*24-IF(ISNUMBER(E21),E21,0)/60),0)</f>
        <v>0</v>
      </c>
      <c r="G21" s="8">
        <f>IF(ISNUMBER(B21),IF(WEEKDAY(B21,2)&lt;=5,$F$4,0),0)</f>
        <v>8</v>
      </c>
      <c r="H21" s="20"/>
    </row>
    <row r="22" spans="1:8" x14ac:dyDescent="0.25">
      <c r="A22" s="7" t="str">
        <f>IF(ISNUMBER(B22),CHOOSE(WEEKDAY(B22),"So","Mo","Di","Mi","Do","Fr","Sa"),"")</f>
        <v>Do</v>
      </c>
      <c r="B22" s="17">
        <f>IF(MONTH($F$3+15)=MONTH($F$3),$F$3+15,"")</f>
        <v>46219</v>
      </c>
      <c r="C22" s="18"/>
      <c r="D22" s="18"/>
      <c r="E22" s="19"/>
      <c r="F22" s="11">
        <f>IF(AND(ISNUMBER(C22),ISNUMBER(D22)),MAX(0,(D22-C22+IF(D22&lt;C22,1,0))*24-IF(ISNUMBER(E22),E22,0)/60),0)</f>
        <v>0</v>
      </c>
      <c r="G22" s="8">
        <f>IF(ISNUMBER(B22),IF(WEEKDAY(B22,2)&lt;=5,$F$4,0),0)</f>
        <v>8</v>
      </c>
      <c r="H22" s="20"/>
    </row>
    <row r="23" spans="1:8" x14ac:dyDescent="0.25">
      <c r="A23" s="7" t="str">
        <f>IF(ISNUMBER(B23),CHOOSE(WEEKDAY(B23),"So","Mo","Di","Mi","Do","Fr","Sa"),"")</f>
        <v>Fr</v>
      </c>
      <c r="B23" s="17">
        <f>IF(MONTH($F$3+16)=MONTH($F$3),$F$3+16,"")</f>
        <v>46220</v>
      </c>
      <c r="C23" s="18"/>
      <c r="D23" s="18"/>
      <c r="E23" s="19"/>
      <c r="F23" s="11">
        <f>IF(AND(ISNUMBER(C23),ISNUMBER(D23)),MAX(0,(D23-C23+IF(D23&lt;C23,1,0))*24-IF(ISNUMBER(E23),E23,0)/60),0)</f>
        <v>0</v>
      </c>
      <c r="G23" s="8">
        <f>IF(ISNUMBER(B23),IF(WEEKDAY(B23,2)&lt;=5,$F$4,0),0)</f>
        <v>8</v>
      </c>
      <c r="H23" s="20"/>
    </row>
    <row r="24" spans="1:8" x14ac:dyDescent="0.25">
      <c r="A24" s="7" t="str">
        <f>IF(ISNUMBER(B24),CHOOSE(WEEKDAY(B24),"So","Mo","Di","Mi","Do","Fr","Sa"),"")</f>
        <v>Sa</v>
      </c>
      <c r="B24" s="17">
        <f>IF(MONTH($F$3+17)=MONTH($F$3),$F$3+17,"")</f>
        <v>46221</v>
      </c>
      <c r="C24" s="18"/>
      <c r="D24" s="18"/>
      <c r="E24" s="19"/>
      <c r="F24" s="11">
        <f>IF(AND(ISNUMBER(C24),ISNUMBER(D24)),MAX(0,(D24-C24+IF(D24&lt;C24,1,0))*24-IF(ISNUMBER(E24),E24,0)/60),0)</f>
        <v>0</v>
      </c>
      <c r="G24" s="8">
        <f>IF(ISNUMBER(B24),IF(WEEKDAY(B24,2)&lt;=5,$F$4,0),0)</f>
        <v>0</v>
      </c>
      <c r="H24" s="20"/>
    </row>
    <row r="25" spans="1:8" x14ac:dyDescent="0.25">
      <c r="A25" s="7" t="str">
        <f>IF(ISNUMBER(B25),CHOOSE(WEEKDAY(B25),"So","Mo","Di","Mi","Do","Fr","Sa"),"")</f>
        <v>So</v>
      </c>
      <c r="B25" s="17">
        <f>IF(MONTH($F$3+18)=MONTH($F$3),$F$3+18,"")</f>
        <v>46222</v>
      </c>
      <c r="C25" s="18"/>
      <c r="D25" s="18"/>
      <c r="E25" s="19"/>
      <c r="F25" s="11">
        <f>IF(AND(ISNUMBER(C25),ISNUMBER(D25)),MAX(0,(D25-C25+IF(D25&lt;C25,1,0))*24-IF(ISNUMBER(E25),E25,0)/60),0)</f>
        <v>0</v>
      </c>
      <c r="G25" s="8">
        <f>IF(ISNUMBER(B25),IF(WEEKDAY(B25,2)&lt;=5,$F$4,0),0)</f>
        <v>0</v>
      </c>
      <c r="H25" s="20"/>
    </row>
    <row r="26" spans="1:8" x14ac:dyDescent="0.25">
      <c r="A26" s="7" t="str">
        <f>IF(ISNUMBER(B26),CHOOSE(WEEKDAY(B26),"So","Mo","Di","Mi","Do","Fr","Sa"),"")</f>
        <v>Mo</v>
      </c>
      <c r="B26" s="17">
        <f>IF(MONTH($F$3+19)=MONTH($F$3),$F$3+19,"")</f>
        <v>46223</v>
      </c>
      <c r="C26" s="18"/>
      <c r="D26" s="18"/>
      <c r="E26" s="19"/>
      <c r="F26" s="11">
        <f>IF(AND(ISNUMBER(C26),ISNUMBER(D26)),MAX(0,(D26-C26+IF(D26&lt;C26,1,0))*24-IF(ISNUMBER(E26),E26,0)/60),0)</f>
        <v>0</v>
      </c>
      <c r="G26" s="8">
        <f>IF(ISNUMBER(B26),IF(WEEKDAY(B26,2)&lt;=5,$F$4,0),0)</f>
        <v>8</v>
      </c>
      <c r="H26" s="20"/>
    </row>
    <row r="27" spans="1:8" x14ac:dyDescent="0.25">
      <c r="A27" s="7" t="str">
        <f>IF(ISNUMBER(B27),CHOOSE(WEEKDAY(B27),"So","Mo","Di","Mi","Do","Fr","Sa"),"")</f>
        <v>Di</v>
      </c>
      <c r="B27" s="17">
        <f>IF(MONTH($F$3+20)=MONTH($F$3),$F$3+20,"")</f>
        <v>46224</v>
      </c>
      <c r="C27" s="18"/>
      <c r="D27" s="18"/>
      <c r="E27" s="19"/>
      <c r="F27" s="11">
        <f>IF(AND(ISNUMBER(C27),ISNUMBER(D27)),MAX(0,(D27-C27+IF(D27&lt;C27,1,0))*24-IF(ISNUMBER(E27),E27,0)/60),0)</f>
        <v>0</v>
      </c>
      <c r="G27" s="8">
        <f>IF(ISNUMBER(B27),IF(WEEKDAY(B27,2)&lt;=5,$F$4,0),0)</f>
        <v>8</v>
      </c>
      <c r="H27" s="20"/>
    </row>
    <row r="28" spans="1:8" x14ac:dyDescent="0.25">
      <c r="A28" s="7" t="str">
        <f>IF(ISNUMBER(B28),CHOOSE(WEEKDAY(B28),"So","Mo","Di","Mi","Do","Fr","Sa"),"")</f>
        <v>Mi</v>
      </c>
      <c r="B28" s="17">
        <f>IF(MONTH($F$3+21)=MONTH($F$3),$F$3+21,"")</f>
        <v>46225</v>
      </c>
      <c r="C28" s="18"/>
      <c r="D28" s="18"/>
      <c r="E28" s="19"/>
      <c r="F28" s="11">
        <f>IF(AND(ISNUMBER(C28),ISNUMBER(D28)),MAX(0,(D28-C28+IF(D28&lt;C28,1,0))*24-IF(ISNUMBER(E28),E28,0)/60),0)</f>
        <v>0</v>
      </c>
      <c r="G28" s="8">
        <f>IF(ISNUMBER(B28),IF(WEEKDAY(B28,2)&lt;=5,$F$4,0),0)</f>
        <v>8</v>
      </c>
      <c r="H28" s="20"/>
    </row>
    <row r="29" spans="1:8" x14ac:dyDescent="0.25">
      <c r="A29" s="7" t="str">
        <f>IF(ISNUMBER(B29),CHOOSE(WEEKDAY(B29),"So","Mo","Di","Mi","Do","Fr","Sa"),"")</f>
        <v>Do</v>
      </c>
      <c r="B29" s="17">
        <f>IF(MONTH($F$3+22)=MONTH($F$3),$F$3+22,"")</f>
        <v>46226</v>
      </c>
      <c r="C29" s="18"/>
      <c r="D29" s="18"/>
      <c r="E29" s="19"/>
      <c r="F29" s="11">
        <f>IF(AND(ISNUMBER(C29),ISNUMBER(D29)),MAX(0,(D29-C29+IF(D29&lt;C29,1,0))*24-IF(ISNUMBER(E29),E29,0)/60),0)</f>
        <v>0</v>
      </c>
      <c r="G29" s="8">
        <f>IF(ISNUMBER(B29),IF(WEEKDAY(B29,2)&lt;=5,$F$4,0),0)</f>
        <v>8</v>
      </c>
      <c r="H29" s="20"/>
    </row>
    <row r="30" spans="1:8" x14ac:dyDescent="0.25">
      <c r="A30" s="7" t="str">
        <f>IF(ISNUMBER(B30),CHOOSE(WEEKDAY(B30),"So","Mo","Di","Mi","Do","Fr","Sa"),"")</f>
        <v>Fr</v>
      </c>
      <c r="B30" s="17">
        <f>IF(MONTH($F$3+23)=MONTH($F$3),$F$3+23,"")</f>
        <v>46227</v>
      </c>
      <c r="C30" s="18"/>
      <c r="D30" s="18"/>
      <c r="E30" s="19"/>
      <c r="F30" s="11">
        <f>IF(AND(ISNUMBER(C30),ISNUMBER(D30)),MAX(0,(D30-C30+IF(D30&lt;C30,1,0))*24-IF(ISNUMBER(E30),E30,0)/60),0)</f>
        <v>0</v>
      </c>
      <c r="G30" s="8">
        <f>IF(ISNUMBER(B30),IF(WEEKDAY(B30,2)&lt;=5,$F$4,0),0)</f>
        <v>8</v>
      </c>
      <c r="H30" s="20"/>
    </row>
    <row r="31" spans="1:8" x14ac:dyDescent="0.25">
      <c r="A31" s="7" t="str">
        <f>IF(ISNUMBER(B31),CHOOSE(WEEKDAY(B31),"So","Mo","Di","Mi","Do","Fr","Sa"),"")</f>
        <v>Sa</v>
      </c>
      <c r="B31" s="17">
        <f>IF(MONTH($F$3+24)=MONTH($F$3),$F$3+24,"")</f>
        <v>46228</v>
      </c>
      <c r="C31" s="18"/>
      <c r="D31" s="18"/>
      <c r="E31" s="19"/>
      <c r="F31" s="11">
        <f>IF(AND(ISNUMBER(C31),ISNUMBER(D31)),MAX(0,(D31-C31+IF(D31&lt;C31,1,0))*24-IF(ISNUMBER(E31),E31,0)/60),0)</f>
        <v>0</v>
      </c>
      <c r="G31" s="8">
        <f>IF(ISNUMBER(B31),IF(WEEKDAY(B31,2)&lt;=5,$F$4,0),0)</f>
        <v>0</v>
      </c>
      <c r="H31" s="20"/>
    </row>
    <row r="32" spans="1:8" x14ac:dyDescent="0.25">
      <c r="A32" s="7" t="str">
        <f>IF(ISNUMBER(B32),CHOOSE(WEEKDAY(B32),"So","Mo","Di","Mi","Do","Fr","Sa"),"")</f>
        <v>So</v>
      </c>
      <c r="B32" s="17">
        <f>IF(MONTH($F$3+25)=MONTH($F$3),$F$3+25,"")</f>
        <v>46229</v>
      </c>
      <c r="C32" s="18"/>
      <c r="D32" s="18"/>
      <c r="E32" s="19"/>
      <c r="F32" s="11">
        <f>IF(AND(ISNUMBER(C32),ISNUMBER(D32)),MAX(0,(D32-C32+IF(D32&lt;C32,1,0))*24-IF(ISNUMBER(E32),E32,0)/60),0)</f>
        <v>0</v>
      </c>
      <c r="G32" s="8">
        <f>IF(ISNUMBER(B32),IF(WEEKDAY(B32,2)&lt;=5,$F$4,0),0)</f>
        <v>0</v>
      </c>
      <c r="H32" s="20"/>
    </row>
    <row r="33" spans="1:8" x14ac:dyDescent="0.25">
      <c r="A33" s="7" t="str">
        <f>IF(ISNUMBER(B33),CHOOSE(WEEKDAY(B33),"So","Mo","Di","Mi","Do","Fr","Sa"),"")</f>
        <v>Mo</v>
      </c>
      <c r="B33" s="17">
        <f>IF(MONTH($F$3+26)=MONTH($F$3),$F$3+26,"")</f>
        <v>46230</v>
      </c>
      <c r="C33" s="18"/>
      <c r="D33" s="18"/>
      <c r="E33" s="19"/>
      <c r="F33" s="11">
        <f>IF(AND(ISNUMBER(C33),ISNUMBER(D33)),MAX(0,(D33-C33+IF(D33&lt;C33,1,0))*24-IF(ISNUMBER(E33),E33,0)/60),0)</f>
        <v>0</v>
      </c>
      <c r="G33" s="8">
        <f>IF(ISNUMBER(B33),IF(WEEKDAY(B33,2)&lt;=5,$F$4,0),0)</f>
        <v>8</v>
      </c>
      <c r="H33" s="20"/>
    </row>
    <row r="34" spans="1:8" x14ac:dyDescent="0.25">
      <c r="A34" s="7" t="str">
        <f>IF(ISNUMBER(B34),CHOOSE(WEEKDAY(B34),"So","Mo","Di","Mi","Do","Fr","Sa"),"")</f>
        <v>Di</v>
      </c>
      <c r="B34" s="17">
        <f>IF(MONTH($F$3+27)=MONTH($F$3),$F$3+27,"")</f>
        <v>46231</v>
      </c>
      <c r="C34" s="18"/>
      <c r="D34" s="18"/>
      <c r="E34" s="19"/>
      <c r="F34" s="11">
        <f>IF(AND(ISNUMBER(C34),ISNUMBER(D34)),MAX(0,(D34-C34+IF(D34&lt;C34,1,0))*24-IF(ISNUMBER(E34),E34,0)/60),0)</f>
        <v>0</v>
      </c>
      <c r="G34" s="8">
        <f>IF(ISNUMBER(B34),IF(WEEKDAY(B34,2)&lt;=5,$F$4,0),0)</f>
        <v>8</v>
      </c>
      <c r="H34" s="20"/>
    </row>
    <row r="35" spans="1:8" x14ac:dyDescent="0.25">
      <c r="A35" s="7" t="str">
        <f>IF(ISNUMBER(B35),CHOOSE(WEEKDAY(B35),"So","Mo","Di","Mi","Do","Fr","Sa"),"")</f>
        <v>Mi</v>
      </c>
      <c r="B35" s="17">
        <f>IF(MONTH($F$3+28)=MONTH($F$3),$F$3+28,"")</f>
        <v>46232</v>
      </c>
      <c r="C35" s="18"/>
      <c r="D35" s="18"/>
      <c r="E35" s="19"/>
      <c r="F35" s="11">
        <f>IF(AND(ISNUMBER(C35),ISNUMBER(D35)),MAX(0,(D35-C35+IF(D35&lt;C35,1,0))*24-IF(ISNUMBER(E35),E35,0)/60),0)</f>
        <v>0</v>
      </c>
      <c r="G35" s="8">
        <f>IF(ISNUMBER(B35),IF(WEEKDAY(B35,2)&lt;=5,$F$4,0),0)</f>
        <v>8</v>
      </c>
      <c r="H35" s="20"/>
    </row>
    <row r="36" spans="1:8" x14ac:dyDescent="0.25">
      <c r="A36" s="7" t="str">
        <f>IF(ISNUMBER(B36),CHOOSE(WEEKDAY(B36),"So","Mo","Di","Mi","Do","Fr","Sa"),"")</f>
        <v>Do</v>
      </c>
      <c r="B36" s="17">
        <f>IF(MONTH($F$3+29)=MONTH($F$3),$F$3+29,"")</f>
        <v>46233</v>
      </c>
      <c r="C36" s="18"/>
      <c r="D36" s="18"/>
      <c r="E36" s="19"/>
      <c r="F36" s="11">
        <f>IF(AND(ISNUMBER(C36),ISNUMBER(D36)),MAX(0,(D36-C36+IF(D36&lt;C36,1,0))*24-IF(ISNUMBER(E36),E36,0)/60),0)</f>
        <v>0</v>
      </c>
      <c r="G36" s="8">
        <f>IF(ISNUMBER(B36),IF(WEEKDAY(B36,2)&lt;=5,$F$4,0),0)</f>
        <v>8</v>
      </c>
      <c r="H36" s="20"/>
    </row>
    <row r="37" spans="1:8" x14ac:dyDescent="0.25">
      <c r="A37" s="7" t="str">
        <f>IF(ISNUMBER(B37),CHOOSE(WEEKDAY(B37),"So","Mo","Di","Mi","Do","Fr","Sa"),"")</f>
        <v>Fr</v>
      </c>
      <c r="B37" s="17">
        <f>IF(MONTH($F$3+30)=MONTH($F$3),$F$3+30,"")</f>
        <v>46234</v>
      </c>
      <c r="C37" s="18"/>
      <c r="D37" s="18"/>
      <c r="E37" s="19"/>
      <c r="F37" s="11">
        <f>IF(AND(ISNUMBER(C37),ISNUMBER(D37)),MAX(0,(D37-C37+IF(D37&lt;C37,1,0))*24-IF(ISNUMBER(E37),E37,0)/60),0)</f>
        <v>0</v>
      </c>
      <c r="G37" s="8">
        <f>IF(ISNUMBER(B37),IF(WEEKDAY(B37,2)&lt;=5,$F$4,0),0)</f>
        <v>8</v>
      </c>
      <c r="H37" s="20"/>
    </row>
    <row r="39" spans="1:6" x14ac:dyDescent="0.25">
      <c r="A39" s="21" t="s">
        <v>38</v>
      </c>
      <c r="B39" s="21"/>
      <c r="C39" s="21"/>
      <c r="D39" s="21"/>
      <c r="E39" s="21"/>
      <c r="F39" s="11">
        <f>SUM(F7:F37)</f>
        <v>0</v>
      </c>
    </row>
    <row r="40" spans="1:6" x14ac:dyDescent="0.25">
      <c r="A40" s="21" t="s">
        <v>39</v>
      </c>
      <c r="B40" s="21"/>
      <c r="C40" s="21"/>
      <c r="D40" s="21"/>
      <c r="E40" s="21"/>
      <c r="F40" s="11">
        <f>SUM(G7:G37)</f>
        <v>184</v>
      </c>
    </row>
    <row r="41" spans="1:6" x14ac:dyDescent="0.25">
      <c r="A41" s="21" t="s">
        <v>40</v>
      </c>
      <c r="B41" s="21"/>
      <c r="C41" s="21"/>
      <c r="D41" s="21"/>
      <c r="E41" s="21"/>
      <c r="F41" s="12">
        <f>F39-F40</f>
        <v>-184</v>
      </c>
    </row>
    <row r="42" spans="1:6" x14ac:dyDescent="0.25">
      <c r="A42" s="21" t="s">
        <v>11</v>
      </c>
      <c r="B42" s="21"/>
      <c r="C42" s="21"/>
      <c r="D42" s="21"/>
      <c r="E42" s="21"/>
      <c r="F42" s="13">
        <f>COUNTIF(F7:F37,"&gt;0")</f>
        <v>0</v>
      </c>
    </row>
    <row r="44" ht="30" customHeight="1" x14ac:dyDescent="0.25"/>
    <row r="45" spans="1:8" x14ac:dyDescent="0.25">
      <c r="A45" s="22" t="s">
        <v>41</v>
      </c>
      <c r="B45" s="22"/>
      <c r="C45" s="22"/>
      <c r="E45" s="22" t="s">
        <v>42</v>
      </c>
      <c r="F45" s="22"/>
      <c r="G45" s="22"/>
      <c r="H45" s="22"/>
    </row>
    <row r="47" ht="44" customHeight="1" spans="1:8" x14ac:dyDescent="0.25">
      <c r="A47" s="14" t="s">
        <v>43</v>
      </c>
      <c r="B47" s="14"/>
      <c r="C47" s="14"/>
      <c r="D47" s="14"/>
      <c r="E47" s="14"/>
      <c r="F47" s="14"/>
      <c r="G47" s="14"/>
      <c r="H47" s="14"/>
    </row>
  </sheetData>
  <mergeCells count="12">
    <mergeCell ref="A1:H1"/>
    <mergeCell ref="A2:H2"/>
    <mergeCell ref="B3:D3"/>
    <mergeCell ref="F3:H3"/>
    <mergeCell ref="B4:D4"/>
    <mergeCell ref="A39:E39"/>
    <mergeCell ref="A40:E40"/>
    <mergeCell ref="A41:E41"/>
    <mergeCell ref="A42:E42"/>
    <mergeCell ref="A45:C45"/>
    <mergeCell ref="E45:H45"/>
    <mergeCell ref="A47:H47"/>
  </mergeCells>
  <conditionalFormatting sqref="A7:H37">
    <cfRule type="expression" dxfId="6" priority="1">
      <formula>AND(ISNUMBER($B7),WEEKDAY($B7,2)&gt;5)</formula>
    </cfRule>
  </conditionalFormatting>
  <pageSetup paperSize="9" orientation="portrait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7"/>
  <sheetViews>
    <sheetView workbookViewId="0" showGridLines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12" customWidth="1"/>
    <col min="5" max="6" width="12" customWidth="1"/>
    <col min="8" max="8" width="24" customWidth="1"/>
  </cols>
  <sheetData>
    <row r="1" ht="24" customHeight="1" spans="1:8" x14ac:dyDescent="0.25">
      <c r="A1" s="1" t="s">
        <v>50</v>
      </c>
      <c r="B1" s="1"/>
      <c r="C1" s="1"/>
      <c r="D1" s="1"/>
      <c r="E1" s="1"/>
      <c r="F1" s="1"/>
      <c r="G1" s="1"/>
      <c r="H1" s="1"/>
    </row>
    <row r="2" ht="32" customHeight="1" spans="1:8" x14ac:dyDescent="0.25">
      <c r="A2" s="2" t="s">
        <v>28</v>
      </c>
      <c r="B2" s="2"/>
      <c r="C2" s="2"/>
      <c r="D2" s="2"/>
      <c r="E2" s="2"/>
      <c r="F2" s="2"/>
      <c r="G2" s="2"/>
      <c r="H2" s="2"/>
    </row>
    <row r="3" spans="1:8" x14ac:dyDescent="0.25">
      <c r="A3" s="3" t="s">
        <v>2</v>
      </c>
      <c r="B3" s="7" t="str">
        <f>'Übersicht'!$B$3</f>
        <v/>
      </c>
      <c r="C3" s="7"/>
      <c r="D3" s="7"/>
      <c r="E3" s="3" t="s">
        <v>6</v>
      </c>
      <c r="F3" s="16">
        <v>46235</v>
      </c>
      <c r="G3" s="16"/>
      <c r="H3" s="16"/>
    </row>
    <row r="4" spans="1:7" x14ac:dyDescent="0.25">
      <c r="A4" s="3" t="s">
        <v>4</v>
      </c>
      <c r="B4" s="7" t="str">
        <f>'Übersicht'!$B$4</f>
        <v/>
      </c>
      <c r="C4" s="7"/>
      <c r="D4" s="7"/>
      <c r="E4" s="3" t="s">
        <v>29</v>
      </c>
      <c r="F4" s="11">
        <f>'Übersicht'!$B$5</f>
        <v>8</v>
      </c>
      <c r="G4" t="s">
        <v>30</v>
      </c>
    </row>
    <row r="6" ht="30" customHeight="1" spans="1:8" x14ac:dyDescent="0.25">
      <c r="A6" s="6" t="s">
        <v>31</v>
      </c>
      <c r="B6" s="6" t="s">
        <v>32</v>
      </c>
      <c r="C6" s="6" t="s">
        <v>33</v>
      </c>
      <c r="D6" s="6" t="s">
        <v>34</v>
      </c>
      <c r="E6" s="6" t="s">
        <v>35</v>
      </c>
      <c r="F6" s="6" t="s">
        <v>36</v>
      </c>
      <c r="G6" s="6" t="s">
        <v>8</v>
      </c>
      <c r="H6" s="6" t="s">
        <v>37</v>
      </c>
    </row>
    <row r="7" spans="1:8" x14ac:dyDescent="0.25">
      <c r="A7" s="7" t="str">
        <f>IF(ISNUMBER(B7),CHOOSE(WEEKDAY(B7),"So","Mo","Di","Mi","Do","Fr","Sa"),"")</f>
        <v>Sa</v>
      </c>
      <c r="B7" s="17">
        <f>IF(MONTH($F$3+0)=MONTH($F$3),$F$3+0,"")</f>
        <v>46235</v>
      </c>
      <c r="C7" s="18"/>
      <c r="D7" s="18"/>
      <c r="E7" s="19"/>
      <c r="F7" s="11">
        <f>IF(AND(ISNUMBER(C7),ISNUMBER(D7)),MAX(0,(D7-C7+IF(D7&lt;C7,1,0))*24-IF(ISNUMBER(E7),E7,0)/60),0)</f>
        <v>0</v>
      </c>
      <c r="G7" s="8">
        <f>IF(ISNUMBER(B7),IF(WEEKDAY(B7,2)&lt;=5,$F$4,0),0)</f>
        <v>0</v>
      </c>
      <c r="H7" s="20"/>
    </row>
    <row r="8" spans="1:8" x14ac:dyDescent="0.25">
      <c r="A8" s="7" t="str">
        <f>IF(ISNUMBER(B8),CHOOSE(WEEKDAY(B8),"So","Mo","Di","Mi","Do","Fr","Sa"),"")</f>
        <v>So</v>
      </c>
      <c r="B8" s="17">
        <f>IF(MONTH($F$3+1)=MONTH($F$3),$F$3+1,"")</f>
        <v>46236</v>
      </c>
      <c r="C8" s="18"/>
      <c r="D8" s="18"/>
      <c r="E8" s="19"/>
      <c r="F8" s="11">
        <f>IF(AND(ISNUMBER(C8),ISNUMBER(D8)),MAX(0,(D8-C8+IF(D8&lt;C8,1,0))*24-IF(ISNUMBER(E8),E8,0)/60),0)</f>
        <v>0</v>
      </c>
      <c r="G8" s="8">
        <f>IF(ISNUMBER(B8),IF(WEEKDAY(B8,2)&lt;=5,$F$4,0),0)</f>
        <v>0</v>
      </c>
      <c r="H8" s="20"/>
    </row>
    <row r="9" spans="1:8" x14ac:dyDescent="0.25">
      <c r="A9" s="7" t="str">
        <f>IF(ISNUMBER(B9),CHOOSE(WEEKDAY(B9),"So","Mo","Di","Mi","Do","Fr","Sa"),"")</f>
        <v>Mo</v>
      </c>
      <c r="B9" s="17">
        <f>IF(MONTH($F$3+2)=MONTH($F$3),$F$3+2,"")</f>
        <v>46237</v>
      </c>
      <c r="C9" s="18"/>
      <c r="D9" s="18"/>
      <c r="E9" s="19"/>
      <c r="F9" s="11">
        <f>IF(AND(ISNUMBER(C9),ISNUMBER(D9)),MAX(0,(D9-C9+IF(D9&lt;C9,1,0))*24-IF(ISNUMBER(E9),E9,0)/60),0)</f>
        <v>0</v>
      </c>
      <c r="G9" s="8">
        <f>IF(ISNUMBER(B9),IF(WEEKDAY(B9,2)&lt;=5,$F$4,0),0)</f>
        <v>8</v>
      </c>
      <c r="H9" s="20"/>
    </row>
    <row r="10" spans="1:8" x14ac:dyDescent="0.25">
      <c r="A10" s="7" t="str">
        <f>IF(ISNUMBER(B10),CHOOSE(WEEKDAY(B10),"So","Mo","Di","Mi","Do","Fr","Sa"),"")</f>
        <v>Di</v>
      </c>
      <c r="B10" s="17">
        <f>IF(MONTH($F$3+3)=MONTH($F$3),$F$3+3,"")</f>
        <v>46238</v>
      </c>
      <c r="C10" s="18"/>
      <c r="D10" s="18"/>
      <c r="E10" s="19"/>
      <c r="F10" s="11">
        <f>IF(AND(ISNUMBER(C10),ISNUMBER(D10)),MAX(0,(D10-C10+IF(D10&lt;C10,1,0))*24-IF(ISNUMBER(E10),E10,0)/60),0)</f>
        <v>0</v>
      </c>
      <c r="G10" s="8">
        <f>IF(ISNUMBER(B10),IF(WEEKDAY(B10,2)&lt;=5,$F$4,0),0)</f>
        <v>8</v>
      </c>
      <c r="H10" s="20"/>
    </row>
    <row r="11" spans="1:8" x14ac:dyDescent="0.25">
      <c r="A11" s="7" t="str">
        <f>IF(ISNUMBER(B11),CHOOSE(WEEKDAY(B11),"So","Mo","Di","Mi","Do","Fr","Sa"),"")</f>
        <v>Mi</v>
      </c>
      <c r="B11" s="17">
        <f>IF(MONTH($F$3+4)=MONTH($F$3),$F$3+4,"")</f>
        <v>46239</v>
      </c>
      <c r="C11" s="18"/>
      <c r="D11" s="18"/>
      <c r="E11" s="19"/>
      <c r="F11" s="11">
        <f>IF(AND(ISNUMBER(C11),ISNUMBER(D11)),MAX(0,(D11-C11+IF(D11&lt;C11,1,0))*24-IF(ISNUMBER(E11),E11,0)/60),0)</f>
        <v>0</v>
      </c>
      <c r="G11" s="8">
        <f>IF(ISNUMBER(B11),IF(WEEKDAY(B11,2)&lt;=5,$F$4,0),0)</f>
        <v>8</v>
      </c>
      <c r="H11" s="20"/>
    </row>
    <row r="12" spans="1:8" x14ac:dyDescent="0.25">
      <c r="A12" s="7" t="str">
        <f>IF(ISNUMBER(B12),CHOOSE(WEEKDAY(B12),"So","Mo","Di","Mi","Do","Fr","Sa"),"")</f>
        <v>Do</v>
      </c>
      <c r="B12" s="17">
        <f>IF(MONTH($F$3+5)=MONTH($F$3),$F$3+5,"")</f>
        <v>46240</v>
      </c>
      <c r="C12" s="18"/>
      <c r="D12" s="18"/>
      <c r="E12" s="19"/>
      <c r="F12" s="11">
        <f>IF(AND(ISNUMBER(C12),ISNUMBER(D12)),MAX(0,(D12-C12+IF(D12&lt;C12,1,0))*24-IF(ISNUMBER(E12),E12,0)/60),0)</f>
        <v>0</v>
      </c>
      <c r="G12" s="8">
        <f>IF(ISNUMBER(B12),IF(WEEKDAY(B12,2)&lt;=5,$F$4,0),0)</f>
        <v>8</v>
      </c>
      <c r="H12" s="20"/>
    </row>
    <row r="13" spans="1:8" x14ac:dyDescent="0.25">
      <c r="A13" s="7" t="str">
        <f>IF(ISNUMBER(B13),CHOOSE(WEEKDAY(B13),"So","Mo","Di","Mi","Do","Fr","Sa"),"")</f>
        <v>Fr</v>
      </c>
      <c r="B13" s="17">
        <f>IF(MONTH($F$3+6)=MONTH($F$3),$F$3+6,"")</f>
        <v>46241</v>
      </c>
      <c r="C13" s="18"/>
      <c r="D13" s="18"/>
      <c r="E13" s="19"/>
      <c r="F13" s="11">
        <f>IF(AND(ISNUMBER(C13),ISNUMBER(D13)),MAX(0,(D13-C13+IF(D13&lt;C13,1,0))*24-IF(ISNUMBER(E13),E13,0)/60),0)</f>
        <v>0</v>
      </c>
      <c r="G13" s="8">
        <f>IF(ISNUMBER(B13),IF(WEEKDAY(B13,2)&lt;=5,$F$4,0),0)</f>
        <v>8</v>
      </c>
      <c r="H13" s="20"/>
    </row>
    <row r="14" spans="1:8" x14ac:dyDescent="0.25">
      <c r="A14" s="7" t="str">
        <f>IF(ISNUMBER(B14),CHOOSE(WEEKDAY(B14),"So","Mo","Di","Mi","Do","Fr","Sa"),"")</f>
        <v>Sa</v>
      </c>
      <c r="B14" s="17">
        <f>IF(MONTH($F$3+7)=MONTH($F$3),$F$3+7,"")</f>
        <v>46242</v>
      </c>
      <c r="C14" s="18"/>
      <c r="D14" s="18"/>
      <c r="E14" s="19"/>
      <c r="F14" s="11">
        <f>IF(AND(ISNUMBER(C14),ISNUMBER(D14)),MAX(0,(D14-C14+IF(D14&lt;C14,1,0))*24-IF(ISNUMBER(E14),E14,0)/60),0)</f>
        <v>0</v>
      </c>
      <c r="G14" s="8">
        <f>IF(ISNUMBER(B14),IF(WEEKDAY(B14,2)&lt;=5,$F$4,0),0)</f>
        <v>0</v>
      </c>
      <c r="H14" s="20"/>
    </row>
    <row r="15" spans="1:8" x14ac:dyDescent="0.25">
      <c r="A15" s="7" t="str">
        <f>IF(ISNUMBER(B15),CHOOSE(WEEKDAY(B15),"So","Mo","Di","Mi","Do","Fr","Sa"),"")</f>
        <v>So</v>
      </c>
      <c r="B15" s="17">
        <f>IF(MONTH($F$3+8)=MONTH($F$3),$F$3+8,"")</f>
        <v>46243</v>
      </c>
      <c r="C15" s="18"/>
      <c r="D15" s="18"/>
      <c r="E15" s="19"/>
      <c r="F15" s="11">
        <f>IF(AND(ISNUMBER(C15),ISNUMBER(D15)),MAX(0,(D15-C15+IF(D15&lt;C15,1,0))*24-IF(ISNUMBER(E15),E15,0)/60),0)</f>
        <v>0</v>
      </c>
      <c r="G15" s="8">
        <f>IF(ISNUMBER(B15),IF(WEEKDAY(B15,2)&lt;=5,$F$4,0),0)</f>
        <v>0</v>
      </c>
      <c r="H15" s="20"/>
    </row>
    <row r="16" spans="1:8" x14ac:dyDescent="0.25">
      <c r="A16" s="7" t="str">
        <f>IF(ISNUMBER(B16),CHOOSE(WEEKDAY(B16),"So","Mo","Di","Mi","Do","Fr","Sa"),"")</f>
        <v>Mo</v>
      </c>
      <c r="B16" s="17">
        <f>IF(MONTH($F$3+9)=MONTH($F$3),$F$3+9,"")</f>
        <v>46244</v>
      </c>
      <c r="C16" s="18"/>
      <c r="D16" s="18"/>
      <c r="E16" s="19"/>
      <c r="F16" s="11">
        <f>IF(AND(ISNUMBER(C16),ISNUMBER(D16)),MAX(0,(D16-C16+IF(D16&lt;C16,1,0))*24-IF(ISNUMBER(E16),E16,0)/60),0)</f>
        <v>0</v>
      </c>
      <c r="G16" s="8">
        <f>IF(ISNUMBER(B16),IF(WEEKDAY(B16,2)&lt;=5,$F$4,0),0)</f>
        <v>8</v>
      </c>
      <c r="H16" s="20"/>
    </row>
    <row r="17" spans="1:8" x14ac:dyDescent="0.25">
      <c r="A17" s="7" t="str">
        <f>IF(ISNUMBER(B17),CHOOSE(WEEKDAY(B17),"So","Mo","Di","Mi","Do","Fr","Sa"),"")</f>
        <v>Di</v>
      </c>
      <c r="B17" s="17">
        <f>IF(MONTH($F$3+10)=MONTH($F$3),$F$3+10,"")</f>
        <v>46245</v>
      </c>
      <c r="C17" s="18"/>
      <c r="D17" s="18"/>
      <c r="E17" s="19"/>
      <c r="F17" s="11">
        <f>IF(AND(ISNUMBER(C17),ISNUMBER(D17)),MAX(0,(D17-C17+IF(D17&lt;C17,1,0))*24-IF(ISNUMBER(E17),E17,0)/60),0)</f>
        <v>0</v>
      </c>
      <c r="G17" s="8">
        <f>IF(ISNUMBER(B17),IF(WEEKDAY(B17,2)&lt;=5,$F$4,0),0)</f>
        <v>8</v>
      </c>
      <c r="H17" s="20"/>
    </row>
    <row r="18" spans="1:8" x14ac:dyDescent="0.25">
      <c r="A18" s="7" t="str">
        <f>IF(ISNUMBER(B18),CHOOSE(WEEKDAY(B18),"So","Mo","Di","Mi","Do","Fr","Sa"),"")</f>
        <v>Mi</v>
      </c>
      <c r="B18" s="17">
        <f>IF(MONTH($F$3+11)=MONTH($F$3),$F$3+11,"")</f>
        <v>46246</v>
      </c>
      <c r="C18" s="18"/>
      <c r="D18" s="18"/>
      <c r="E18" s="19"/>
      <c r="F18" s="11">
        <f>IF(AND(ISNUMBER(C18),ISNUMBER(D18)),MAX(0,(D18-C18+IF(D18&lt;C18,1,0))*24-IF(ISNUMBER(E18),E18,0)/60),0)</f>
        <v>0</v>
      </c>
      <c r="G18" s="8">
        <f>IF(ISNUMBER(B18),IF(WEEKDAY(B18,2)&lt;=5,$F$4,0),0)</f>
        <v>8</v>
      </c>
      <c r="H18" s="20"/>
    </row>
    <row r="19" spans="1:8" x14ac:dyDescent="0.25">
      <c r="A19" s="7" t="str">
        <f>IF(ISNUMBER(B19),CHOOSE(WEEKDAY(B19),"So","Mo","Di","Mi","Do","Fr","Sa"),"")</f>
        <v>Do</v>
      </c>
      <c r="B19" s="17">
        <f>IF(MONTH($F$3+12)=MONTH($F$3),$F$3+12,"")</f>
        <v>46247</v>
      </c>
      <c r="C19" s="18"/>
      <c r="D19" s="18"/>
      <c r="E19" s="19"/>
      <c r="F19" s="11">
        <f>IF(AND(ISNUMBER(C19),ISNUMBER(D19)),MAX(0,(D19-C19+IF(D19&lt;C19,1,0))*24-IF(ISNUMBER(E19),E19,0)/60),0)</f>
        <v>0</v>
      </c>
      <c r="G19" s="8">
        <f>IF(ISNUMBER(B19),IF(WEEKDAY(B19,2)&lt;=5,$F$4,0),0)</f>
        <v>8</v>
      </c>
      <c r="H19" s="20"/>
    </row>
    <row r="20" spans="1:8" x14ac:dyDescent="0.25">
      <c r="A20" s="7" t="str">
        <f>IF(ISNUMBER(B20),CHOOSE(WEEKDAY(B20),"So","Mo","Di","Mi","Do","Fr","Sa"),"")</f>
        <v>Fr</v>
      </c>
      <c r="B20" s="17">
        <f>IF(MONTH($F$3+13)=MONTH($F$3),$F$3+13,"")</f>
        <v>46248</v>
      </c>
      <c r="C20" s="18"/>
      <c r="D20" s="18"/>
      <c r="E20" s="19"/>
      <c r="F20" s="11">
        <f>IF(AND(ISNUMBER(C20),ISNUMBER(D20)),MAX(0,(D20-C20+IF(D20&lt;C20,1,0))*24-IF(ISNUMBER(E20),E20,0)/60),0)</f>
        <v>0</v>
      </c>
      <c r="G20" s="8">
        <f>IF(ISNUMBER(B20),IF(WEEKDAY(B20,2)&lt;=5,$F$4,0),0)</f>
        <v>8</v>
      </c>
      <c r="H20" s="20"/>
    </row>
    <row r="21" spans="1:8" x14ac:dyDescent="0.25">
      <c r="A21" s="7" t="str">
        <f>IF(ISNUMBER(B21),CHOOSE(WEEKDAY(B21),"So","Mo","Di","Mi","Do","Fr","Sa"),"")</f>
        <v>Sa</v>
      </c>
      <c r="B21" s="17">
        <f>IF(MONTH($F$3+14)=MONTH($F$3),$F$3+14,"")</f>
        <v>46249</v>
      </c>
      <c r="C21" s="18"/>
      <c r="D21" s="18"/>
      <c r="E21" s="19"/>
      <c r="F21" s="11">
        <f>IF(AND(ISNUMBER(C21),ISNUMBER(D21)),MAX(0,(D21-C21+IF(D21&lt;C21,1,0))*24-IF(ISNUMBER(E21),E21,0)/60),0)</f>
        <v>0</v>
      </c>
      <c r="G21" s="8">
        <f>IF(ISNUMBER(B21),IF(WEEKDAY(B21,2)&lt;=5,$F$4,0),0)</f>
        <v>0</v>
      </c>
      <c r="H21" s="20"/>
    </row>
    <row r="22" spans="1:8" x14ac:dyDescent="0.25">
      <c r="A22" s="7" t="str">
        <f>IF(ISNUMBER(B22),CHOOSE(WEEKDAY(B22),"So","Mo","Di","Mi","Do","Fr","Sa"),"")</f>
        <v>So</v>
      </c>
      <c r="B22" s="17">
        <f>IF(MONTH($F$3+15)=MONTH($F$3),$F$3+15,"")</f>
        <v>46250</v>
      </c>
      <c r="C22" s="18"/>
      <c r="D22" s="18"/>
      <c r="E22" s="19"/>
      <c r="F22" s="11">
        <f>IF(AND(ISNUMBER(C22),ISNUMBER(D22)),MAX(0,(D22-C22+IF(D22&lt;C22,1,0))*24-IF(ISNUMBER(E22),E22,0)/60),0)</f>
        <v>0</v>
      </c>
      <c r="G22" s="8">
        <f>IF(ISNUMBER(B22),IF(WEEKDAY(B22,2)&lt;=5,$F$4,0),0)</f>
        <v>0</v>
      </c>
      <c r="H22" s="20"/>
    </row>
    <row r="23" spans="1:8" x14ac:dyDescent="0.25">
      <c r="A23" s="7" t="str">
        <f>IF(ISNUMBER(B23),CHOOSE(WEEKDAY(B23),"So","Mo","Di","Mi","Do","Fr","Sa"),"")</f>
        <v>Mo</v>
      </c>
      <c r="B23" s="17">
        <f>IF(MONTH($F$3+16)=MONTH($F$3),$F$3+16,"")</f>
        <v>46251</v>
      </c>
      <c r="C23" s="18"/>
      <c r="D23" s="18"/>
      <c r="E23" s="19"/>
      <c r="F23" s="11">
        <f>IF(AND(ISNUMBER(C23),ISNUMBER(D23)),MAX(0,(D23-C23+IF(D23&lt;C23,1,0))*24-IF(ISNUMBER(E23),E23,0)/60),0)</f>
        <v>0</v>
      </c>
      <c r="G23" s="8">
        <f>IF(ISNUMBER(B23),IF(WEEKDAY(B23,2)&lt;=5,$F$4,0),0)</f>
        <v>8</v>
      </c>
      <c r="H23" s="20"/>
    </row>
    <row r="24" spans="1:8" x14ac:dyDescent="0.25">
      <c r="A24" s="7" t="str">
        <f>IF(ISNUMBER(B24),CHOOSE(WEEKDAY(B24),"So","Mo","Di","Mi","Do","Fr","Sa"),"")</f>
        <v>Di</v>
      </c>
      <c r="B24" s="17">
        <f>IF(MONTH($F$3+17)=MONTH($F$3),$F$3+17,"")</f>
        <v>46252</v>
      </c>
      <c r="C24" s="18"/>
      <c r="D24" s="18"/>
      <c r="E24" s="19"/>
      <c r="F24" s="11">
        <f>IF(AND(ISNUMBER(C24),ISNUMBER(D24)),MAX(0,(D24-C24+IF(D24&lt;C24,1,0))*24-IF(ISNUMBER(E24),E24,0)/60),0)</f>
        <v>0</v>
      </c>
      <c r="G24" s="8">
        <f>IF(ISNUMBER(B24),IF(WEEKDAY(B24,2)&lt;=5,$F$4,0),0)</f>
        <v>8</v>
      </c>
      <c r="H24" s="20"/>
    </row>
    <row r="25" spans="1:8" x14ac:dyDescent="0.25">
      <c r="A25" s="7" t="str">
        <f>IF(ISNUMBER(B25),CHOOSE(WEEKDAY(B25),"So","Mo","Di","Mi","Do","Fr","Sa"),"")</f>
        <v>Mi</v>
      </c>
      <c r="B25" s="17">
        <f>IF(MONTH($F$3+18)=MONTH($F$3),$F$3+18,"")</f>
        <v>46253</v>
      </c>
      <c r="C25" s="18"/>
      <c r="D25" s="18"/>
      <c r="E25" s="19"/>
      <c r="F25" s="11">
        <f>IF(AND(ISNUMBER(C25),ISNUMBER(D25)),MAX(0,(D25-C25+IF(D25&lt;C25,1,0))*24-IF(ISNUMBER(E25),E25,0)/60),0)</f>
        <v>0</v>
      </c>
      <c r="G25" s="8">
        <f>IF(ISNUMBER(B25),IF(WEEKDAY(B25,2)&lt;=5,$F$4,0),0)</f>
        <v>8</v>
      </c>
      <c r="H25" s="20"/>
    </row>
    <row r="26" spans="1:8" x14ac:dyDescent="0.25">
      <c r="A26" s="7" t="str">
        <f>IF(ISNUMBER(B26),CHOOSE(WEEKDAY(B26),"So","Mo","Di","Mi","Do","Fr","Sa"),"")</f>
        <v>Do</v>
      </c>
      <c r="B26" s="17">
        <f>IF(MONTH($F$3+19)=MONTH($F$3),$F$3+19,"")</f>
        <v>46254</v>
      </c>
      <c r="C26" s="18"/>
      <c r="D26" s="18"/>
      <c r="E26" s="19"/>
      <c r="F26" s="11">
        <f>IF(AND(ISNUMBER(C26),ISNUMBER(D26)),MAX(0,(D26-C26+IF(D26&lt;C26,1,0))*24-IF(ISNUMBER(E26),E26,0)/60),0)</f>
        <v>0</v>
      </c>
      <c r="G26" s="8">
        <f>IF(ISNUMBER(B26),IF(WEEKDAY(B26,2)&lt;=5,$F$4,0),0)</f>
        <v>8</v>
      </c>
      <c r="H26" s="20"/>
    </row>
    <row r="27" spans="1:8" x14ac:dyDescent="0.25">
      <c r="A27" s="7" t="str">
        <f>IF(ISNUMBER(B27),CHOOSE(WEEKDAY(B27),"So","Mo","Di","Mi","Do","Fr","Sa"),"")</f>
        <v>Fr</v>
      </c>
      <c r="B27" s="17">
        <f>IF(MONTH($F$3+20)=MONTH($F$3),$F$3+20,"")</f>
        <v>46255</v>
      </c>
      <c r="C27" s="18"/>
      <c r="D27" s="18"/>
      <c r="E27" s="19"/>
      <c r="F27" s="11">
        <f>IF(AND(ISNUMBER(C27),ISNUMBER(D27)),MAX(0,(D27-C27+IF(D27&lt;C27,1,0))*24-IF(ISNUMBER(E27),E27,0)/60),0)</f>
        <v>0</v>
      </c>
      <c r="G27" s="8">
        <f>IF(ISNUMBER(B27),IF(WEEKDAY(B27,2)&lt;=5,$F$4,0),0)</f>
        <v>8</v>
      </c>
      <c r="H27" s="20"/>
    </row>
    <row r="28" spans="1:8" x14ac:dyDescent="0.25">
      <c r="A28" s="7" t="str">
        <f>IF(ISNUMBER(B28),CHOOSE(WEEKDAY(B28),"So","Mo","Di","Mi","Do","Fr","Sa"),"")</f>
        <v>Sa</v>
      </c>
      <c r="B28" s="17">
        <f>IF(MONTH($F$3+21)=MONTH($F$3),$F$3+21,"")</f>
        <v>46256</v>
      </c>
      <c r="C28" s="18"/>
      <c r="D28" s="18"/>
      <c r="E28" s="19"/>
      <c r="F28" s="11">
        <f>IF(AND(ISNUMBER(C28),ISNUMBER(D28)),MAX(0,(D28-C28+IF(D28&lt;C28,1,0))*24-IF(ISNUMBER(E28),E28,0)/60),0)</f>
        <v>0</v>
      </c>
      <c r="G28" s="8">
        <f>IF(ISNUMBER(B28),IF(WEEKDAY(B28,2)&lt;=5,$F$4,0),0)</f>
        <v>0</v>
      </c>
      <c r="H28" s="20"/>
    </row>
    <row r="29" spans="1:8" x14ac:dyDescent="0.25">
      <c r="A29" s="7" t="str">
        <f>IF(ISNUMBER(B29),CHOOSE(WEEKDAY(B29),"So","Mo","Di","Mi","Do","Fr","Sa"),"")</f>
        <v>So</v>
      </c>
      <c r="B29" s="17">
        <f>IF(MONTH($F$3+22)=MONTH($F$3),$F$3+22,"")</f>
        <v>46257</v>
      </c>
      <c r="C29" s="18"/>
      <c r="D29" s="18"/>
      <c r="E29" s="19"/>
      <c r="F29" s="11">
        <f>IF(AND(ISNUMBER(C29),ISNUMBER(D29)),MAX(0,(D29-C29+IF(D29&lt;C29,1,0))*24-IF(ISNUMBER(E29),E29,0)/60),0)</f>
        <v>0</v>
      </c>
      <c r="G29" s="8">
        <f>IF(ISNUMBER(B29),IF(WEEKDAY(B29,2)&lt;=5,$F$4,0),0)</f>
        <v>0</v>
      </c>
      <c r="H29" s="20"/>
    </row>
    <row r="30" spans="1:8" x14ac:dyDescent="0.25">
      <c r="A30" s="7" t="str">
        <f>IF(ISNUMBER(B30),CHOOSE(WEEKDAY(B30),"So","Mo","Di","Mi","Do","Fr","Sa"),"")</f>
        <v>Mo</v>
      </c>
      <c r="B30" s="17">
        <f>IF(MONTH($F$3+23)=MONTH($F$3),$F$3+23,"")</f>
        <v>46258</v>
      </c>
      <c r="C30" s="18"/>
      <c r="D30" s="18"/>
      <c r="E30" s="19"/>
      <c r="F30" s="11">
        <f>IF(AND(ISNUMBER(C30),ISNUMBER(D30)),MAX(0,(D30-C30+IF(D30&lt;C30,1,0))*24-IF(ISNUMBER(E30),E30,0)/60),0)</f>
        <v>0</v>
      </c>
      <c r="G30" s="8">
        <f>IF(ISNUMBER(B30),IF(WEEKDAY(B30,2)&lt;=5,$F$4,0),0)</f>
        <v>8</v>
      </c>
      <c r="H30" s="20"/>
    </row>
    <row r="31" spans="1:8" x14ac:dyDescent="0.25">
      <c r="A31" s="7" t="str">
        <f>IF(ISNUMBER(B31),CHOOSE(WEEKDAY(B31),"So","Mo","Di","Mi","Do","Fr","Sa"),"")</f>
        <v>Di</v>
      </c>
      <c r="B31" s="17">
        <f>IF(MONTH($F$3+24)=MONTH($F$3),$F$3+24,"")</f>
        <v>46259</v>
      </c>
      <c r="C31" s="18"/>
      <c r="D31" s="18"/>
      <c r="E31" s="19"/>
      <c r="F31" s="11">
        <f>IF(AND(ISNUMBER(C31),ISNUMBER(D31)),MAX(0,(D31-C31+IF(D31&lt;C31,1,0))*24-IF(ISNUMBER(E31),E31,0)/60),0)</f>
        <v>0</v>
      </c>
      <c r="G31" s="8">
        <f>IF(ISNUMBER(B31),IF(WEEKDAY(B31,2)&lt;=5,$F$4,0),0)</f>
        <v>8</v>
      </c>
      <c r="H31" s="20"/>
    </row>
    <row r="32" spans="1:8" x14ac:dyDescent="0.25">
      <c r="A32" s="7" t="str">
        <f>IF(ISNUMBER(B32),CHOOSE(WEEKDAY(B32),"So","Mo","Di","Mi","Do","Fr","Sa"),"")</f>
        <v>Mi</v>
      </c>
      <c r="B32" s="17">
        <f>IF(MONTH($F$3+25)=MONTH($F$3),$F$3+25,"")</f>
        <v>46260</v>
      </c>
      <c r="C32" s="18"/>
      <c r="D32" s="18"/>
      <c r="E32" s="19"/>
      <c r="F32" s="11">
        <f>IF(AND(ISNUMBER(C32),ISNUMBER(D32)),MAX(0,(D32-C32+IF(D32&lt;C32,1,0))*24-IF(ISNUMBER(E32),E32,0)/60),0)</f>
        <v>0</v>
      </c>
      <c r="G32" s="8">
        <f>IF(ISNUMBER(B32),IF(WEEKDAY(B32,2)&lt;=5,$F$4,0),0)</f>
        <v>8</v>
      </c>
      <c r="H32" s="20"/>
    </row>
    <row r="33" spans="1:8" x14ac:dyDescent="0.25">
      <c r="A33" s="7" t="str">
        <f>IF(ISNUMBER(B33),CHOOSE(WEEKDAY(B33),"So","Mo","Di","Mi","Do","Fr","Sa"),"")</f>
        <v>Do</v>
      </c>
      <c r="B33" s="17">
        <f>IF(MONTH($F$3+26)=MONTH($F$3),$F$3+26,"")</f>
        <v>46261</v>
      </c>
      <c r="C33" s="18"/>
      <c r="D33" s="18"/>
      <c r="E33" s="19"/>
      <c r="F33" s="11">
        <f>IF(AND(ISNUMBER(C33),ISNUMBER(D33)),MAX(0,(D33-C33+IF(D33&lt;C33,1,0))*24-IF(ISNUMBER(E33),E33,0)/60),0)</f>
        <v>0</v>
      </c>
      <c r="G33" s="8">
        <f>IF(ISNUMBER(B33),IF(WEEKDAY(B33,2)&lt;=5,$F$4,0),0)</f>
        <v>8</v>
      </c>
      <c r="H33" s="20"/>
    </row>
    <row r="34" spans="1:8" x14ac:dyDescent="0.25">
      <c r="A34" s="7" t="str">
        <f>IF(ISNUMBER(B34),CHOOSE(WEEKDAY(B34),"So","Mo","Di","Mi","Do","Fr","Sa"),"")</f>
        <v>Fr</v>
      </c>
      <c r="B34" s="17">
        <f>IF(MONTH($F$3+27)=MONTH($F$3),$F$3+27,"")</f>
        <v>46262</v>
      </c>
      <c r="C34" s="18"/>
      <c r="D34" s="18"/>
      <c r="E34" s="19"/>
      <c r="F34" s="11">
        <f>IF(AND(ISNUMBER(C34),ISNUMBER(D34)),MAX(0,(D34-C34+IF(D34&lt;C34,1,0))*24-IF(ISNUMBER(E34),E34,0)/60),0)</f>
        <v>0</v>
      </c>
      <c r="G34" s="8">
        <f>IF(ISNUMBER(B34),IF(WEEKDAY(B34,2)&lt;=5,$F$4,0),0)</f>
        <v>8</v>
      </c>
      <c r="H34" s="20"/>
    </row>
    <row r="35" spans="1:8" x14ac:dyDescent="0.25">
      <c r="A35" s="7" t="str">
        <f>IF(ISNUMBER(B35),CHOOSE(WEEKDAY(B35),"So","Mo","Di","Mi","Do","Fr","Sa"),"")</f>
        <v>Sa</v>
      </c>
      <c r="B35" s="17">
        <f>IF(MONTH($F$3+28)=MONTH($F$3),$F$3+28,"")</f>
        <v>46263</v>
      </c>
      <c r="C35" s="18"/>
      <c r="D35" s="18"/>
      <c r="E35" s="19"/>
      <c r="F35" s="11">
        <f>IF(AND(ISNUMBER(C35),ISNUMBER(D35)),MAX(0,(D35-C35+IF(D35&lt;C35,1,0))*24-IF(ISNUMBER(E35),E35,0)/60),0)</f>
        <v>0</v>
      </c>
      <c r="G35" s="8">
        <f>IF(ISNUMBER(B35),IF(WEEKDAY(B35,2)&lt;=5,$F$4,0),0)</f>
        <v>0</v>
      </c>
      <c r="H35" s="20"/>
    </row>
    <row r="36" spans="1:8" x14ac:dyDescent="0.25">
      <c r="A36" s="7" t="str">
        <f>IF(ISNUMBER(B36),CHOOSE(WEEKDAY(B36),"So","Mo","Di","Mi","Do","Fr","Sa"),"")</f>
        <v>So</v>
      </c>
      <c r="B36" s="17">
        <f>IF(MONTH($F$3+29)=MONTH($F$3),$F$3+29,"")</f>
        <v>46264</v>
      </c>
      <c r="C36" s="18"/>
      <c r="D36" s="18"/>
      <c r="E36" s="19"/>
      <c r="F36" s="11">
        <f>IF(AND(ISNUMBER(C36),ISNUMBER(D36)),MAX(0,(D36-C36+IF(D36&lt;C36,1,0))*24-IF(ISNUMBER(E36),E36,0)/60),0)</f>
        <v>0</v>
      </c>
      <c r="G36" s="8">
        <f>IF(ISNUMBER(B36),IF(WEEKDAY(B36,2)&lt;=5,$F$4,0),0)</f>
        <v>0</v>
      </c>
      <c r="H36" s="20"/>
    </row>
    <row r="37" spans="1:8" x14ac:dyDescent="0.25">
      <c r="A37" s="7" t="str">
        <f>IF(ISNUMBER(B37),CHOOSE(WEEKDAY(B37),"So","Mo","Di","Mi","Do","Fr","Sa"),"")</f>
        <v>Mo</v>
      </c>
      <c r="B37" s="17">
        <f>IF(MONTH($F$3+30)=MONTH($F$3),$F$3+30,"")</f>
        <v>46265</v>
      </c>
      <c r="C37" s="18"/>
      <c r="D37" s="18"/>
      <c r="E37" s="19"/>
      <c r="F37" s="11">
        <f>IF(AND(ISNUMBER(C37),ISNUMBER(D37)),MAX(0,(D37-C37+IF(D37&lt;C37,1,0))*24-IF(ISNUMBER(E37),E37,0)/60),0)</f>
        <v>0</v>
      </c>
      <c r="G37" s="8">
        <f>IF(ISNUMBER(B37),IF(WEEKDAY(B37,2)&lt;=5,$F$4,0),0)</f>
        <v>8</v>
      </c>
      <c r="H37" s="20"/>
    </row>
    <row r="39" spans="1:6" x14ac:dyDescent="0.25">
      <c r="A39" s="21" t="s">
        <v>38</v>
      </c>
      <c r="B39" s="21"/>
      <c r="C39" s="21"/>
      <c r="D39" s="21"/>
      <c r="E39" s="21"/>
      <c r="F39" s="11">
        <f>SUM(F7:F37)</f>
        <v>0</v>
      </c>
    </row>
    <row r="40" spans="1:6" x14ac:dyDescent="0.25">
      <c r="A40" s="21" t="s">
        <v>39</v>
      </c>
      <c r="B40" s="21"/>
      <c r="C40" s="21"/>
      <c r="D40" s="21"/>
      <c r="E40" s="21"/>
      <c r="F40" s="11">
        <f>SUM(G7:G37)</f>
        <v>168</v>
      </c>
    </row>
    <row r="41" spans="1:6" x14ac:dyDescent="0.25">
      <c r="A41" s="21" t="s">
        <v>40</v>
      </c>
      <c r="B41" s="21"/>
      <c r="C41" s="21"/>
      <c r="D41" s="21"/>
      <c r="E41" s="21"/>
      <c r="F41" s="12">
        <f>F39-F40</f>
        <v>-168</v>
      </c>
    </row>
    <row r="42" spans="1:6" x14ac:dyDescent="0.25">
      <c r="A42" s="21" t="s">
        <v>11</v>
      </c>
      <c r="B42" s="21"/>
      <c r="C42" s="21"/>
      <c r="D42" s="21"/>
      <c r="E42" s="21"/>
      <c r="F42" s="13">
        <f>COUNTIF(F7:F37,"&gt;0")</f>
        <v>0</v>
      </c>
    </row>
    <row r="44" ht="30" customHeight="1" x14ac:dyDescent="0.25"/>
    <row r="45" spans="1:8" x14ac:dyDescent="0.25">
      <c r="A45" s="22" t="s">
        <v>41</v>
      </c>
      <c r="B45" s="22"/>
      <c r="C45" s="22"/>
      <c r="E45" s="22" t="s">
        <v>42</v>
      </c>
      <c r="F45" s="22"/>
      <c r="G45" s="22"/>
      <c r="H45" s="22"/>
    </row>
    <row r="47" ht="44" customHeight="1" spans="1:8" x14ac:dyDescent="0.25">
      <c r="A47" s="14" t="s">
        <v>43</v>
      </c>
      <c r="B47" s="14"/>
      <c r="C47" s="14"/>
      <c r="D47" s="14"/>
      <c r="E47" s="14"/>
      <c r="F47" s="14"/>
      <c r="G47" s="14"/>
      <c r="H47" s="14"/>
    </row>
  </sheetData>
  <mergeCells count="12">
    <mergeCell ref="A1:H1"/>
    <mergeCell ref="A2:H2"/>
    <mergeCell ref="B3:D3"/>
    <mergeCell ref="F3:H3"/>
    <mergeCell ref="B4:D4"/>
    <mergeCell ref="A39:E39"/>
    <mergeCell ref="A40:E40"/>
    <mergeCell ref="A41:E41"/>
    <mergeCell ref="A42:E42"/>
    <mergeCell ref="A45:C45"/>
    <mergeCell ref="E45:H45"/>
    <mergeCell ref="A47:H47"/>
  </mergeCells>
  <conditionalFormatting sqref="A7:H37">
    <cfRule type="expression" dxfId="7" priority="1">
      <formula>AND(ISNUMBER($B7),WEEKDAY($B7,2)&gt;5)</formula>
    </cfRule>
  </conditionalFormatting>
  <pageSetup paperSize="9" orientation="portrait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7"/>
  <sheetViews>
    <sheetView workbookViewId="0" showGridLines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12" customWidth="1"/>
    <col min="5" max="6" width="12" customWidth="1"/>
    <col min="8" max="8" width="24" customWidth="1"/>
  </cols>
  <sheetData>
    <row r="1" ht="24" customHeight="1" spans="1:8" x14ac:dyDescent="0.25">
      <c r="A1" s="1" t="s">
        <v>51</v>
      </c>
      <c r="B1" s="1"/>
      <c r="C1" s="1"/>
      <c r="D1" s="1"/>
      <c r="E1" s="1"/>
      <c r="F1" s="1"/>
      <c r="G1" s="1"/>
      <c r="H1" s="1"/>
    </row>
    <row r="2" ht="32" customHeight="1" spans="1:8" x14ac:dyDescent="0.25">
      <c r="A2" s="2" t="s">
        <v>28</v>
      </c>
      <c r="B2" s="2"/>
      <c r="C2" s="2"/>
      <c r="D2" s="2"/>
      <c r="E2" s="2"/>
      <c r="F2" s="2"/>
      <c r="G2" s="2"/>
      <c r="H2" s="2"/>
    </row>
    <row r="3" spans="1:8" x14ac:dyDescent="0.25">
      <c r="A3" s="3" t="s">
        <v>2</v>
      </c>
      <c r="B3" s="7" t="str">
        <f>'Übersicht'!$B$3</f>
        <v/>
      </c>
      <c r="C3" s="7"/>
      <c r="D3" s="7"/>
      <c r="E3" s="3" t="s">
        <v>6</v>
      </c>
      <c r="F3" s="16">
        <v>46266</v>
      </c>
      <c r="G3" s="16"/>
      <c r="H3" s="16"/>
    </row>
    <row r="4" spans="1:7" x14ac:dyDescent="0.25">
      <c r="A4" s="3" t="s">
        <v>4</v>
      </c>
      <c r="B4" s="7" t="str">
        <f>'Übersicht'!$B$4</f>
        <v/>
      </c>
      <c r="C4" s="7"/>
      <c r="D4" s="7"/>
      <c r="E4" s="3" t="s">
        <v>29</v>
      </c>
      <c r="F4" s="11">
        <f>'Übersicht'!$B$5</f>
        <v>8</v>
      </c>
      <c r="G4" t="s">
        <v>30</v>
      </c>
    </row>
    <row r="6" ht="30" customHeight="1" spans="1:8" x14ac:dyDescent="0.25">
      <c r="A6" s="6" t="s">
        <v>31</v>
      </c>
      <c r="B6" s="6" t="s">
        <v>32</v>
      </c>
      <c r="C6" s="6" t="s">
        <v>33</v>
      </c>
      <c r="D6" s="6" t="s">
        <v>34</v>
      </c>
      <c r="E6" s="6" t="s">
        <v>35</v>
      </c>
      <c r="F6" s="6" t="s">
        <v>36</v>
      </c>
      <c r="G6" s="6" t="s">
        <v>8</v>
      </c>
      <c r="H6" s="6" t="s">
        <v>37</v>
      </c>
    </row>
    <row r="7" spans="1:8" x14ac:dyDescent="0.25">
      <c r="A7" s="7" t="str">
        <f>IF(ISNUMBER(B7),CHOOSE(WEEKDAY(B7),"So","Mo","Di","Mi","Do","Fr","Sa"),"")</f>
        <v>Di</v>
      </c>
      <c r="B7" s="17">
        <f>IF(MONTH($F$3+0)=MONTH($F$3),$F$3+0,"")</f>
        <v>46266</v>
      </c>
      <c r="C7" s="18"/>
      <c r="D7" s="18"/>
      <c r="E7" s="19"/>
      <c r="F7" s="11">
        <f>IF(AND(ISNUMBER(C7),ISNUMBER(D7)),MAX(0,(D7-C7+IF(D7&lt;C7,1,0))*24-IF(ISNUMBER(E7),E7,0)/60),0)</f>
        <v>0</v>
      </c>
      <c r="G7" s="8">
        <f>IF(ISNUMBER(B7),IF(WEEKDAY(B7,2)&lt;=5,$F$4,0),0)</f>
        <v>8</v>
      </c>
      <c r="H7" s="20"/>
    </row>
    <row r="8" spans="1:8" x14ac:dyDescent="0.25">
      <c r="A8" s="7" t="str">
        <f>IF(ISNUMBER(B8),CHOOSE(WEEKDAY(B8),"So","Mo","Di","Mi","Do","Fr","Sa"),"")</f>
        <v>Mi</v>
      </c>
      <c r="B8" s="17">
        <f>IF(MONTH($F$3+1)=MONTH($F$3),$F$3+1,"")</f>
        <v>46267</v>
      </c>
      <c r="C8" s="18"/>
      <c r="D8" s="18"/>
      <c r="E8" s="19"/>
      <c r="F8" s="11">
        <f>IF(AND(ISNUMBER(C8),ISNUMBER(D8)),MAX(0,(D8-C8+IF(D8&lt;C8,1,0))*24-IF(ISNUMBER(E8),E8,0)/60),0)</f>
        <v>0</v>
      </c>
      <c r="G8" s="8">
        <f>IF(ISNUMBER(B8),IF(WEEKDAY(B8,2)&lt;=5,$F$4,0),0)</f>
        <v>8</v>
      </c>
      <c r="H8" s="20"/>
    </row>
    <row r="9" spans="1:8" x14ac:dyDescent="0.25">
      <c r="A9" s="7" t="str">
        <f>IF(ISNUMBER(B9),CHOOSE(WEEKDAY(B9),"So","Mo","Di","Mi","Do","Fr","Sa"),"")</f>
        <v>Do</v>
      </c>
      <c r="B9" s="17">
        <f>IF(MONTH($F$3+2)=MONTH($F$3),$F$3+2,"")</f>
        <v>46268</v>
      </c>
      <c r="C9" s="18"/>
      <c r="D9" s="18"/>
      <c r="E9" s="19"/>
      <c r="F9" s="11">
        <f>IF(AND(ISNUMBER(C9),ISNUMBER(D9)),MAX(0,(D9-C9+IF(D9&lt;C9,1,0))*24-IF(ISNUMBER(E9),E9,0)/60),0)</f>
        <v>0</v>
      </c>
      <c r="G9" s="8">
        <f>IF(ISNUMBER(B9),IF(WEEKDAY(B9,2)&lt;=5,$F$4,0),0)</f>
        <v>8</v>
      </c>
      <c r="H9" s="20"/>
    </row>
    <row r="10" spans="1:8" x14ac:dyDescent="0.25">
      <c r="A10" s="7" t="str">
        <f>IF(ISNUMBER(B10),CHOOSE(WEEKDAY(B10),"So","Mo","Di","Mi","Do","Fr","Sa"),"")</f>
        <v>Fr</v>
      </c>
      <c r="B10" s="17">
        <f>IF(MONTH($F$3+3)=MONTH($F$3),$F$3+3,"")</f>
        <v>46269</v>
      </c>
      <c r="C10" s="18"/>
      <c r="D10" s="18"/>
      <c r="E10" s="19"/>
      <c r="F10" s="11">
        <f>IF(AND(ISNUMBER(C10),ISNUMBER(D10)),MAX(0,(D10-C10+IF(D10&lt;C10,1,0))*24-IF(ISNUMBER(E10),E10,0)/60),0)</f>
        <v>0</v>
      </c>
      <c r="G10" s="8">
        <f>IF(ISNUMBER(B10),IF(WEEKDAY(B10,2)&lt;=5,$F$4,0),0)</f>
        <v>8</v>
      </c>
      <c r="H10" s="20"/>
    </row>
    <row r="11" spans="1:8" x14ac:dyDescent="0.25">
      <c r="A11" s="7" t="str">
        <f>IF(ISNUMBER(B11),CHOOSE(WEEKDAY(B11),"So","Mo","Di","Mi","Do","Fr","Sa"),"")</f>
        <v>Sa</v>
      </c>
      <c r="B11" s="17">
        <f>IF(MONTH($F$3+4)=MONTH($F$3),$F$3+4,"")</f>
        <v>46270</v>
      </c>
      <c r="C11" s="18"/>
      <c r="D11" s="18"/>
      <c r="E11" s="19"/>
      <c r="F11" s="11">
        <f>IF(AND(ISNUMBER(C11),ISNUMBER(D11)),MAX(0,(D11-C11+IF(D11&lt;C11,1,0))*24-IF(ISNUMBER(E11),E11,0)/60),0)</f>
        <v>0</v>
      </c>
      <c r="G11" s="8">
        <f>IF(ISNUMBER(B11),IF(WEEKDAY(B11,2)&lt;=5,$F$4,0),0)</f>
        <v>0</v>
      </c>
      <c r="H11" s="20"/>
    </row>
    <row r="12" spans="1:8" x14ac:dyDescent="0.25">
      <c r="A12" s="7" t="str">
        <f>IF(ISNUMBER(B12),CHOOSE(WEEKDAY(B12),"So","Mo","Di","Mi","Do","Fr","Sa"),"")</f>
        <v>So</v>
      </c>
      <c r="B12" s="17">
        <f>IF(MONTH($F$3+5)=MONTH($F$3),$F$3+5,"")</f>
        <v>46271</v>
      </c>
      <c r="C12" s="18"/>
      <c r="D12" s="18"/>
      <c r="E12" s="19"/>
      <c r="F12" s="11">
        <f>IF(AND(ISNUMBER(C12),ISNUMBER(D12)),MAX(0,(D12-C12+IF(D12&lt;C12,1,0))*24-IF(ISNUMBER(E12),E12,0)/60),0)</f>
        <v>0</v>
      </c>
      <c r="G12" s="8">
        <f>IF(ISNUMBER(B12),IF(WEEKDAY(B12,2)&lt;=5,$F$4,0),0)</f>
        <v>0</v>
      </c>
      <c r="H12" s="20"/>
    </row>
    <row r="13" spans="1:8" x14ac:dyDescent="0.25">
      <c r="A13" s="7" t="str">
        <f>IF(ISNUMBER(B13),CHOOSE(WEEKDAY(B13),"So","Mo","Di","Mi","Do","Fr","Sa"),"")</f>
        <v>Mo</v>
      </c>
      <c r="B13" s="17">
        <f>IF(MONTH($F$3+6)=MONTH($F$3),$F$3+6,"")</f>
        <v>46272</v>
      </c>
      <c r="C13" s="18"/>
      <c r="D13" s="18"/>
      <c r="E13" s="19"/>
      <c r="F13" s="11">
        <f>IF(AND(ISNUMBER(C13),ISNUMBER(D13)),MAX(0,(D13-C13+IF(D13&lt;C13,1,0))*24-IF(ISNUMBER(E13),E13,0)/60),0)</f>
        <v>0</v>
      </c>
      <c r="G13" s="8">
        <f>IF(ISNUMBER(B13),IF(WEEKDAY(B13,2)&lt;=5,$F$4,0),0)</f>
        <v>8</v>
      </c>
      <c r="H13" s="20"/>
    </row>
    <row r="14" spans="1:8" x14ac:dyDescent="0.25">
      <c r="A14" s="7" t="str">
        <f>IF(ISNUMBER(B14),CHOOSE(WEEKDAY(B14),"So","Mo","Di","Mi","Do","Fr","Sa"),"")</f>
        <v>Di</v>
      </c>
      <c r="B14" s="17">
        <f>IF(MONTH($F$3+7)=MONTH($F$3),$F$3+7,"")</f>
        <v>46273</v>
      </c>
      <c r="C14" s="18"/>
      <c r="D14" s="18"/>
      <c r="E14" s="19"/>
      <c r="F14" s="11">
        <f>IF(AND(ISNUMBER(C14),ISNUMBER(D14)),MAX(0,(D14-C14+IF(D14&lt;C14,1,0))*24-IF(ISNUMBER(E14),E14,0)/60),0)</f>
        <v>0</v>
      </c>
      <c r="G14" s="8">
        <f>IF(ISNUMBER(B14),IF(WEEKDAY(B14,2)&lt;=5,$F$4,0),0)</f>
        <v>8</v>
      </c>
      <c r="H14" s="20"/>
    </row>
    <row r="15" spans="1:8" x14ac:dyDescent="0.25">
      <c r="A15" s="7" t="str">
        <f>IF(ISNUMBER(B15),CHOOSE(WEEKDAY(B15),"So","Mo","Di","Mi","Do","Fr","Sa"),"")</f>
        <v>Mi</v>
      </c>
      <c r="B15" s="17">
        <f>IF(MONTH($F$3+8)=MONTH($F$3),$F$3+8,"")</f>
        <v>46274</v>
      </c>
      <c r="C15" s="18"/>
      <c r="D15" s="18"/>
      <c r="E15" s="19"/>
      <c r="F15" s="11">
        <f>IF(AND(ISNUMBER(C15),ISNUMBER(D15)),MAX(0,(D15-C15+IF(D15&lt;C15,1,0))*24-IF(ISNUMBER(E15),E15,0)/60),0)</f>
        <v>0</v>
      </c>
      <c r="G15" s="8">
        <f>IF(ISNUMBER(B15),IF(WEEKDAY(B15,2)&lt;=5,$F$4,0),0)</f>
        <v>8</v>
      </c>
      <c r="H15" s="20"/>
    </row>
    <row r="16" spans="1:8" x14ac:dyDescent="0.25">
      <c r="A16" s="7" t="str">
        <f>IF(ISNUMBER(B16),CHOOSE(WEEKDAY(B16),"So","Mo","Di","Mi","Do","Fr","Sa"),"")</f>
        <v>Do</v>
      </c>
      <c r="B16" s="17">
        <f>IF(MONTH($F$3+9)=MONTH($F$3),$F$3+9,"")</f>
        <v>46275</v>
      </c>
      <c r="C16" s="18"/>
      <c r="D16" s="18"/>
      <c r="E16" s="19"/>
      <c r="F16" s="11">
        <f>IF(AND(ISNUMBER(C16),ISNUMBER(D16)),MAX(0,(D16-C16+IF(D16&lt;C16,1,0))*24-IF(ISNUMBER(E16),E16,0)/60),0)</f>
        <v>0</v>
      </c>
      <c r="G16" s="8">
        <f>IF(ISNUMBER(B16),IF(WEEKDAY(B16,2)&lt;=5,$F$4,0),0)</f>
        <v>8</v>
      </c>
      <c r="H16" s="20"/>
    </row>
    <row r="17" spans="1:8" x14ac:dyDescent="0.25">
      <c r="A17" s="7" t="str">
        <f>IF(ISNUMBER(B17),CHOOSE(WEEKDAY(B17),"So","Mo","Di","Mi","Do","Fr","Sa"),"")</f>
        <v>Fr</v>
      </c>
      <c r="B17" s="17">
        <f>IF(MONTH($F$3+10)=MONTH($F$3),$F$3+10,"")</f>
        <v>46276</v>
      </c>
      <c r="C17" s="18"/>
      <c r="D17" s="18"/>
      <c r="E17" s="19"/>
      <c r="F17" s="11">
        <f>IF(AND(ISNUMBER(C17),ISNUMBER(D17)),MAX(0,(D17-C17+IF(D17&lt;C17,1,0))*24-IF(ISNUMBER(E17),E17,0)/60),0)</f>
        <v>0</v>
      </c>
      <c r="G17" s="8">
        <f>IF(ISNUMBER(B17),IF(WEEKDAY(B17,2)&lt;=5,$F$4,0),0)</f>
        <v>8</v>
      </c>
      <c r="H17" s="20"/>
    </row>
    <row r="18" spans="1:8" x14ac:dyDescent="0.25">
      <c r="A18" s="7" t="str">
        <f>IF(ISNUMBER(B18),CHOOSE(WEEKDAY(B18),"So","Mo","Di","Mi","Do","Fr","Sa"),"")</f>
        <v>Sa</v>
      </c>
      <c r="B18" s="17">
        <f>IF(MONTH($F$3+11)=MONTH($F$3),$F$3+11,"")</f>
        <v>46277</v>
      </c>
      <c r="C18" s="18"/>
      <c r="D18" s="18"/>
      <c r="E18" s="19"/>
      <c r="F18" s="11">
        <f>IF(AND(ISNUMBER(C18),ISNUMBER(D18)),MAX(0,(D18-C18+IF(D18&lt;C18,1,0))*24-IF(ISNUMBER(E18),E18,0)/60),0)</f>
        <v>0</v>
      </c>
      <c r="G18" s="8">
        <f>IF(ISNUMBER(B18),IF(WEEKDAY(B18,2)&lt;=5,$F$4,0),0)</f>
        <v>0</v>
      </c>
      <c r="H18" s="20"/>
    </row>
    <row r="19" spans="1:8" x14ac:dyDescent="0.25">
      <c r="A19" s="7" t="str">
        <f>IF(ISNUMBER(B19),CHOOSE(WEEKDAY(B19),"So","Mo","Di","Mi","Do","Fr","Sa"),"")</f>
        <v>So</v>
      </c>
      <c r="B19" s="17">
        <f>IF(MONTH($F$3+12)=MONTH($F$3),$F$3+12,"")</f>
        <v>46278</v>
      </c>
      <c r="C19" s="18"/>
      <c r="D19" s="18"/>
      <c r="E19" s="19"/>
      <c r="F19" s="11">
        <f>IF(AND(ISNUMBER(C19),ISNUMBER(D19)),MAX(0,(D19-C19+IF(D19&lt;C19,1,0))*24-IF(ISNUMBER(E19),E19,0)/60),0)</f>
        <v>0</v>
      </c>
      <c r="G19" s="8">
        <f>IF(ISNUMBER(B19),IF(WEEKDAY(B19,2)&lt;=5,$F$4,0),0)</f>
        <v>0</v>
      </c>
      <c r="H19" s="20"/>
    </row>
    <row r="20" spans="1:8" x14ac:dyDescent="0.25">
      <c r="A20" s="7" t="str">
        <f>IF(ISNUMBER(B20),CHOOSE(WEEKDAY(B20),"So","Mo","Di","Mi","Do","Fr","Sa"),"")</f>
        <v>Mo</v>
      </c>
      <c r="B20" s="17">
        <f>IF(MONTH($F$3+13)=MONTH($F$3),$F$3+13,"")</f>
        <v>46279</v>
      </c>
      <c r="C20" s="18"/>
      <c r="D20" s="18"/>
      <c r="E20" s="19"/>
      <c r="F20" s="11">
        <f>IF(AND(ISNUMBER(C20),ISNUMBER(D20)),MAX(0,(D20-C20+IF(D20&lt;C20,1,0))*24-IF(ISNUMBER(E20),E20,0)/60),0)</f>
        <v>0</v>
      </c>
      <c r="G20" s="8">
        <f>IF(ISNUMBER(B20),IF(WEEKDAY(B20,2)&lt;=5,$F$4,0),0)</f>
        <v>8</v>
      </c>
      <c r="H20" s="20"/>
    </row>
    <row r="21" spans="1:8" x14ac:dyDescent="0.25">
      <c r="A21" s="7" t="str">
        <f>IF(ISNUMBER(B21),CHOOSE(WEEKDAY(B21),"So","Mo","Di","Mi","Do","Fr","Sa"),"")</f>
        <v>Di</v>
      </c>
      <c r="B21" s="17">
        <f>IF(MONTH($F$3+14)=MONTH($F$3),$F$3+14,"")</f>
        <v>46280</v>
      </c>
      <c r="C21" s="18"/>
      <c r="D21" s="18"/>
      <c r="E21" s="19"/>
      <c r="F21" s="11">
        <f>IF(AND(ISNUMBER(C21),ISNUMBER(D21)),MAX(0,(D21-C21+IF(D21&lt;C21,1,0))*24-IF(ISNUMBER(E21),E21,0)/60),0)</f>
        <v>0</v>
      </c>
      <c r="G21" s="8">
        <f>IF(ISNUMBER(B21),IF(WEEKDAY(B21,2)&lt;=5,$F$4,0),0)</f>
        <v>8</v>
      </c>
      <c r="H21" s="20"/>
    </row>
    <row r="22" spans="1:8" x14ac:dyDescent="0.25">
      <c r="A22" s="7" t="str">
        <f>IF(ISNUMBER(B22),CHOOSE(WEEKDAY(B22),"So","Mo","Di","Mi","Do","Fr","Sa"),"")</f>
        <v>Mi</v>
      </c>
      <c r="B22" s="17">
        <f>IF(MONTH($F$3+15)=MONTH($F$3),$F$3+15,"")</f>
        <v>46281</v>
      </c>
      <c r="C22" s="18"/>
      <c r="D22" s="18"/>
      <c r="E22" s="19"/>
      <c r="F22" s="11">
        <f>IF(AND(ISNUMBER(C22),ISNUMBER(D22)),MAX(0,(D22-C22+IF(D22&lt;C22,1,0))*24-IF(ISNUMBER(E22),E22,0)/60),0)</f>
        <v>0</v>
      </c>
      <c r="G22" s="8">
        <f>IF(ISNUMBER(B22),IF(WEEKDAY(B22,2)&lt;=5,$F$4,0),0)</f>
        <v>8</v>
      </c>
      <c r="H22" s="20"/>
    </row>
    <row r="23" spans="1:8" x14ac:dyDescent="0.25">
      <c r="A23" s="7" t="str">
        <f>IF(ISNUMBER(B23),CHOOSE(WEEKDAY(B23),"So","Mo","Di","Mi","Do","Fr","Sa"),"")</f>
        <v>Do</v>
      </c>
      <c r="B23" s="17">
        <f>IF(MONTH($F$3+16)=MONTH($F$3),$F$3+16,"")</f>
        <v>46282</v>
      </c>
      <c r="C23" s="18"/>
      <c r="D23" s="18"/>
      <c r="E23" s="19"/>
      <c r="F23" s="11">
        <f>IF(AND(ISNUMBER(C23),ISNUMBER(D23)),MAX(0,(D23-C23+IF(D23&lt;C23,1,0))*24-IF(ISNUMBER(E23),E23,0)/60),0)</f>
        <v>0</v>
      </c>
      <c r="G23" s="8">
        <f>IF(ISNUMBER(B23),IF(WEEKDAY(B23,2)&lt;=5,$F$4,0),0)</f>
        <v>8</v>
      </c>
      <c r="H23" s="20"/>
    </row>
    <row r="24" spans="1:8" x14ac:dyDescent="0.25">
      <c r="A24" s="7" t="str">
        <f>IF(ISNUMBER(B24),CHOOSE(WEEKDAY(B24),"So","Mo","Di","Mi","Do","Fr","Sa"),"")</f>
        <v>Fr</v>
      </c>
      <c r="B24" s="17">
        <f>IF(MONTH($F$3+17)=MONTH($F$3),$F$3+17,"")</f>
        <v>46283</v>
      </c>
      <c r="C24" s="18"/>
      <c r="D24" s="18"/>
      <c r="E24" s="19"/>
      <c r="F24" s="11">
        <f>IF(AND(ISNUMBER(C24),ISNUMBER(D24)),MAX(0,(D24-C24+IF(D24&lt;C24,1,0))*24-IF(ISNUMBER(E24),E24,0)/60),0)</f>
        <v>0</v>
      </c>
      <c r="G24" s="8">
        <f>IF(ISNUMBER(B24),IF(WEEKDAY(B24,2)&lt;=5,$F$4,0),0)</f>
        <v>8</v>
      </c>
      <c r="H24" s="20"/>
    </row>
    <row r="25" spans="1:8" x14ac:dyDescent="0.25">
      <c r="A25" s="7" t="str">
        <f>IF(ISNUMBER(B25),CHOOSE(WEEKDAY(B25),"So","Mo","Di","Mi","Do","Fr","Sa"),"")</f>
        <v>Sa</v>
      </c>
      <c r="B25" s="17">
        <f>IF(MONTH($F$3+18)=MONTH($F$3),$F$3+18,"")</f>
        <v>46284</v>
      </c>
      <c r="C25" s="18"/>
      <c r="D25" s="18"/>
      <c r="E25" s="19"/>
      <c r="F25" s="11">
        <f>IF(AND(ISNUMBER(C25),ISNUMBER(D25)),MAX(0,(D25-C25+IF(D25&lt;C25,1,0))*24-IF(ISNUMBER(E25),E25,0)/60),0)</f>
        <v>0</v>
      </c>
      <c r="G25" s="8">
        <f>IF(ISNUMBER(B25),IF(WEEKDAY(B25,2)&lt;=5,$F$4,0),0)</f>
        <v>0</v>
      </c>
      <c r="H25" s="20"/>
    </row>
    <row r="26" spans="1:8" x14ac:dyDescent="0.25">
      <c r="A26" s="7" t="str">
        <f>IF(ISNUMBER(B26),CHOOSE(WEEKDAY(B26),"So","Mo","Di","Mi","Do","Fr","Sa"),"")</f>
        <v>So</v>
      </c>
      <c r="B26" s="17">
        <f>IF(MONTH($F$3+19)=MONTH($F$3),$F$3+19,"")</f>
        <v>46285</v>
      </c>
      <c r="C26" s="18"/>
      <c r="D26" s="18"/>
      <c r="E26" s="19"/>
      <c r="F26" s="11">
        <f>IF(AND(ISNUMBER(C26),ISNUMBER(D26)),MAX(0,(D26-C26+IF(D26&lt;C26,1,0))*24-IF(ISNUMBER(E26),E26,0)/60),0)</f>
        <v>0</v>
      </c>
      <c r="G26" s="8">
        <f>IF(ISNUMBER(B26),IF(WEEKDAY(B26,2)&lt;=5,$F$4,0),0)</f>
        <v>0</v>
      </c>
      <c r="H26" s="20"/>
    </row>
    <row r="27" spans="1:8" x14ac:dyDescent="0.25">
      <c r="A27" s="7" t="str">
        <f>IF(ISNUMBER(B27),CHOOSE(WEEKDAY(B27),"So","Mo","Di","Mi","Do","Fr","Sa"),"")</f>
        <v>Mo</v>
      </c>
      <c r="B27" s="17">
        <f>IF(MONTH($F$3+20)=MONTH($F$3),$F$3+20,"")</f>
        <v>46286</v>
      </c>
      <c r="C27" s="18"/>
      <c r="D27" s="18"/>
      <c r="E27" s="19"/>
      <c r="F27" s="11">
        <f>IF(AND(ISNUMBER(C27),ISNUMBER(D27)),MAX(0,(D27-C27+IF(D27&lt;C27,1,0))*24-IF(ISNUMBER(E27),E27,0)/60),0)</f>
        <v>0</v>
      </c>
      <c r="G27" s="8">
        <f>IF(ISNUMBER(B27),IF(WEEKDAY(B27,2)&lt;=5,$F$4,0),0)</f>
        <v>8</v>
      </c>
      <c r="H27" s="20"/>
    </row>
    <row r="28" spans="1:8" x14ac:dyDescent="0.25">
      <c r="A28" s="7" t="str">
        <f>IF(ISNUMBER(B28),CHOOSE(WEEKDAY(B28),"So","Mo","Di","Mi","Do","Fr","Sa"),"")</f>
        <v>Di</v>
      </c>
      <c r="B28" s="17">
        <f>IF(MONTH($F$3+21)=MONTH($F$3),$F$3+21,"")</f>
        <v>46287</v>
      </c>
      <c r="C28" s="18"/>
      <c r="D28" s="18"/>
      <c r="E28" s="19"/>
      <c r="F28" s="11">
        <f>IF(AND(ISNUMBER(C28),ISNUMBER(D28)),MAX(0,(D28-C28+IF(D28&lt;C28,1,0))*24-IF(ISNUMBER(E28),E28,0)/60),0)</f>
        <v>0</v>
      </c>
      <c r="G28" s="8">
        <f>IF(ISNUMBER(B28),IF(WEEKDAY(B28,2)&lt;=5,$F$4,0),0)</f>
        <v>8</v>
      </c>
      <c r="H28" s="20"/>
    </row>
    <row r="29" spans="1:8" x14ac:dyDescent="0.25">
      <c r="A29" s="7" t="str">
        <f>IF(ISNUMBER(B29),CHOOSE(WEEKDAY(B29),"So","Mo","Di","Mi","Do","Fr","Sa"),"")</f>
        <v>Mi</v>
      </c>
      <c r="B29" s="17">
        <f>IF(MONTH($F$3+22)=MONTH($F$3),$F$3+22,"")</f>
        <v>46288</v>
      </c>
      <c r="C29" s="18"/>
      <c r="D29" s="18"/>
      <c r="E29" s="19"/>
      <c r="F29" s="11">
        <f>IF(AND(ISNUMBER(C29),ISNUMBER(D29)),MAX(0,(D29-C29+IF(D29&lt;C29,1,0))*24-IF(ISNUMBER(E29),E29,0)/60),0)</f>
        <v>0</v>
      </c>
      <c r="G29" s="8">
        <f>IF(ISNUMBER(B29),IF(WEEKDAY(B29,2)&lt;=5,$F$4,0),0)</f>
        <v>8</v>
      </c>
      <c r="H29" s="20"/>
    </row>
    <row r="30" spans="1:8" x14ac:dyDescent="0.25">
      <c r="A30" s="7" t="str">
        <f>IF(ISNUMBER(B30),CHOOSE(WEEKDAY(B30),"So","Mo","Di","Mi","Do","Fr","Sa"),"")</f>
        <v>Do</v>
      </c>
      <c r="B30" s="17">
        <f>IF(MONTH($F$3+23)=MONTH($F$3),$F$3+23,"")</f>
        <v>46289</v>
      </c>
      <c r="C30" s="18"/>
      <c r="D30" s="18"/>
      <c r="E30" s="19"/>
      <c r="F30" s="11">
        <f>IF(AND(ISNUMBER(C30),ISNUMBER(D30)),MAX(0,(D30-C30+IF(D30&lt;C30,1,0))*24-IF(ISNUMBER(E30),E30,0)/60),0)</f>
        <v>0</v>
      </c>
      <c r="G30" s="8">
        <f>IF(ISNUMBER(B30),IF(WEEKDAY(B30,2)&lt;=5,$F$4,0),0)</f>
        <v>8</v>
      </c>
      <c r="H30" s="20"/>
    </row>
    <row r="31" spans="1:8" x14ac:dyDescent="0.25">
      <c r="A31" s="7" t="str">
        <f>IF(ISNUMBER(B31),CHOOSE(WEEKDAY(B31),"So","Mo","Di","Mi","Do","Fr","Sa"),"")</f>
        <v>Fr</v>
      </c>
      <c r="B31" s="17">
        <f>IF(MONTH($F$3+24)=MONTH($F$3),$F$3+24,"")</f>
        <v>46290</v>
      </c>
      <c r="C31" s="18"/>
      <c r="D31" s="18"/>
      <c r="E31" s="19"/>
      <c r="F31" s="11">
        <f>IF(AND(ISNUMBER(C31),ISNUMBER(D31)),MAX(0,(D31-C31+IF(D31&lt;C31,1,0))*24-IF(ISNUMBER(E31),E31,0)/60),0)</f>
        <v>0</v>
      </c>
      <c r="G31" s="8">
        <f>IF(ISNUMBER(B31),IF(WEEKDAY(B31,2)&lt;=5,$F$4,0),0)</f>
        <v>8</v>
      </c>
      <c r="H31" s="20"/>
    </row>
    <row r="32" spans="1:8" x14ac:dyDescent="0.25">
      <c r="A32" s="7" t="str">
        <f>IF(ISNUMBER(B32),CHOOSE(WEEKDAY(B32),"So","Mo","Di","Mi","Do","Fr","Sa"),"")</f>
        <v>Sa</v>
      </c>
      <c r="B32" s="17">
        <f>IF(MONTH($F$3+25)=MONTH($F$3),$F$3+25,"")</f>
        <v>46291</v>
      </c>
      <c r="C32" s="18"/>
      <c r="D32" s="18"/>
      <c r="E32" s="19"/>
      <c r="F32" s="11">
        <f>IF(AND(ISNUMBER(C32),ISNUMBER(D32)),MAX(0,(D32-C32+IF(D32&lt;C32,1,0))*24-IF(ISNUMBER(E32),E32,0)/60),0)</f>
        <v>0</v>
      </c>
      <c r="G32" s="8">
        <f>IF(ISNUMBER(B32),IF(WEEKDAY(B32,2)&lt;=5,$F$4,0),0)</f>
        <v>0</v>
      </c>
      <c r="H32" s="20"/>
    </row>
    <row r="33" spans="1:8" x14ac:dyDescent="0.25">
      <c r="A33" s="7" t="str">
        <f>IF(ISNUMBER(B33),CHOOSE(WEEKDAY(B33),"So","Mo","Di","Mi","Do","Fr","Sa"),"")</f>
        <v>So</v>
      </c>
      <c r="B33" s="17">
        <f>IF(MONTH($F$3+26)=MONTH($F$3),$F$3+26,"")</f>
        <v>46292</v>
      </c>
      <c r="C33" s="18"/>
      <c r="D33" s="18"/>
      <c r="E33" s="19"/>
      <c r="F33" s="11">
        <f>IF(AND(ISNUMBER(C33),ISNUMBER(D33)),MAX(0,(D33-C33+IF(D33&lt;C33,1,0))*24-IF(ISNUMBER(E33),E33,0)/60),0)</f>
        <v>0</v>
      </c>
      <c r="G33" s="8">
        <f>IF(ISNUMBER(B33),IF(WEEKDAY(B33,2)&lt;=5,$F$4,0),0)</f>
        <v>0</v>
      </c>
      <c r="H33" s="20"/>
    </row>
    <row r="34" spans="1:8" x14ac:dyDescent="0.25">
      <c r="A34" s="7" t="str">
        <f>IF(ISNUMBER(B34),CHOOSE(WEEKDAY(B34),"So","Mo","Di","Mi","Do","Fr","Sa"),"")</f>
        <v>Mo</v>
      </c>
      <c r="B34" s="17">
        <f>IF(MONTH($F$3+27)=MONTH($F$3),$F$3+27,"")</f>
        <v>46293</v>
      </c>
      <c r="C34" s="18"/>
      <c r="D34" s="18"/>
      <c r="E34" s="19"/>
      <c r="F34" s="11">
        <f>IF(AND(ISNUMBER(C34),ISNUMBER(D34)),MAX(0,(D34-C34+IF(D34&lt;C34,1,0))*24-IF(ISNUMBER(E34),E34,0)/60),0)</f>
        <v>0</v>
      </c>
      <c r="G34" s="8">
        <f>IF(ISNUMBER(B34),IF(WEEKDAY(B34,2)&lt;=5,$F$4,0),0)</f>
        <v>8</v>
      </c>
      <c r="H34" s="20"/>
    </row>
    <row r="35" spans="1:8" x14ac:dyDescent="0.25">
      <c r="A35" s="7" t="str">
        <f>IF(ISNUMBER(B35),CHOOSE(WEEKDAY(B35),"So","Mo","Di","Mi","Do","Fr","Sa"),"")</f>
        <v>Di</v>
      </c>
      <c r="B35" s="17">
        <f>IF(MONTH($F$3+28)=MONTH($F$3),$F$3+28,"")</f>
        <v>46294</v>
      </c>
      <c r="C35" s="18"/>
      <c r="D35" s="18"/>
      <c r="E35" s="19"/>
      <c r="F35" s="11">
        <f>IF(AND(ISNUMBER(C35),ISNUMBER(D35)),MAX(0,(D35-C35+IF(D35&lt;C35,1,0))*24-IF(ISNUMBER(E35),E35,0)/60),0)</f>
        <v>0</v>
      </c>
      <c r="G35" s="8">
        <f>IF(ISNUMBER(B35),IF(WEEKDAY(B35,2)&lt;=5,$F$4,0),0)</f>
        <v>8</v>
      </c>
      <c r="H35" s="20"/>
    </row>
    <row r="36" spans="1:8" x14ac:dyDescent="0.25">
      <c r="A36" s="7" t="str">
        <f>IF(ISNUMBER(B36),CHOOSE(WEEKDAY(B36),"So","Mo","Di","Mi","Do","Fr","Sa"),"")</f>
        <v>Mi</v>
      </c>
      <c r="B36" s="17">
        <f>IF(MONTH($F$3+29)=MONTH($F$3),$F$3+29,"")</f>
        <v>46295</v>
      </c>
      <c r="C36" s="18"/>
      <c r="D36" s="18"/>
      <c r="E36" s="19"/>
      <c r="F36" s="11">
        <f>IF(AND(ISNUMBER(C36),ISNUMBER(D36)),MAX(0,(D36-C36+IF(D36&lt;C36,1,0))*24-IF(ISNUMBER(E36),E36,0)/60),0)</f>
        <v>0</v>
      </c>
      <c r="G36" s="8">
        <f>IF(ISNUMBER(B36),IF(WEEKDAY(B36,2)&lt;=5,$F$4,0),0)</f>
        <v>8</v>
      </c>
      <c r="H36" s="20"/>
    </row>
    <row r="37" spans="1:8" x14ac:dyDescent="0.25">
      <c r="A37" s="7" t="str">
        <f>IF(ISNUMBER(B37),CHOOSE(WEEKDAY(B37),"So","Mo","Di","Mi","Do","Fr","Sa"),"")</f>
        <v/>
      </c>
      <c r="B37" s="17" t="str">
        <f>IF(MONTH($F$3+30)=MONTH($F$3),$F$3+30,"")</f>
        <v/>
      </c>
      <c r="C37" s="18"/>
      <c r="D37" s="18"/>
      <c r="E37" s="19"/>
      <c r="F37" s="11">
        <f>IF(AND(ISNUMBER(C37),ISNUMBER(D37)),MAX(0,(D37-C37+IF(D37&lt;C37,1,0))*24-IF(ISNUMBER(E37),E37,0)/60),0)</f>
        <v>0</v>
      </c>
      <c r="G37" s="8">
        <f>IF(ISNUMBER(B37),IF(WEEKDAY(B37,2)&lt;=5,$F$4,0),0)</f>
        <v>0</v>
      </c>
      <c r="H37" s="20"/>
    </row>
    <row r="39" spans="1:6" x14ac:dyDescent="0.25">
      <c r="A39" s="21" t="s">
        <v>38</v>
      </c>
      <c r="B39" s="21"/>
      <c r="C39" s="21"/>
      <c r="D39" s="21"/>
      <c r="E39" s="21"/>
      <c r="F39" s="11">
        <f>SUM(F7:F37)</f>
        <v>0</v>
      </c>
    </row>
    <row r="40" spans="1:6" x14ac:dyDescent="0.25">
      <c r="A40" s="21" t="s">
        <v>39</v>
      </c>
      <c r="B40" s="21"/>
      <c r="C40" s="21"/>
      <c r="D40" s="21"/>
      <c r="E40" s="21"/>
      <c r="F40" s="11">
        <f>SUM(G7:G37)</f>
        <v>176</v>
      </c>
    </row>
    <row r="41" spans="1:6" x14ac:dyDescent="0.25">
      <c r="A41" s="21" t="s">
        <v>40</v>
      </c>
      <c r="B41" s="21"/>
      <c r="C41" s="21"/>
      <c r="D41" s="21"/>
      <c r="E41" s="21"/>
      <c r="F41" s="12">
        <f>F39-F40</f>
        <v>-176</v>
      </c>
    </row>
    <row r="42" spans="1:6" x14ac:dyDescent="0.25">
      <c r="A42" s="21" t="s">
        <v>11</v>
      </c>
      <c r="B42" s="21"/>
      <c r="C42" s="21"/>
      <c r="D42" s="21"/>
      <c r="E42" s="21"/>
      <c r="F42" s="13">
        <f>COUNTIF(F7:F37,"&gt;0")</f>
        <v>0</v>
      </c>
    </row>
    <row r="44" ht="30" customHeight="1" x14ac:dyDescent="0.25"/>
    <row r="45" spans="1:8" x14ac:dyDescent="0.25">
      <c r="A45" s="22" t="s">
        <v>41</v>
      </c>
      <c r="B45" s="22"/>
      <c r="C45" s="22"/>
      <c r="E45" s="22" t="s">
        <v>42</v>
      </c>
      <c r="F45" s="22"/>
      <c r="G45" s="22"/>
      <c r="H45" s="22"/>
    </row>
    <row r="47" ht="44" customHeight="1" spans="1:8" x14ac:dyDescent="0.25">
      <c r="A47" s="14" t="s">
        <v>43</v>
      </c>
      <c r="B47" s="14"/>
      <c r="C47" s="14"/>
      <c r="D47" s="14"/>
      <c r="E47" s="14"/>
      <c r="F47" s="14"/>
      <c r="G47" s="14"/>
      <c r="H47" s="14"/>
    </row>
  </sheetData>
  <mergeCells count="12">
    <mergeCell ref="A1:H1"/>
    <mergeCell ref="A2:H2"/>
    <mergeCell ref="B3:D3"/>
    <mergeCell ref="F3:H3"/>
    <mergeCell ref="B4:D4"/>
    <mergeCell ref="A39:E39"/>
    <mergeCell ref="A40:E40"/>
    <mergeCell ref="A41:E41"/>
    <mergeCell ref="A42:E42"/>
    <mergeCell ref="A45:C45"/>
    <mergeCell ref="E45:H45"/>
    <mergeCell ref="A47:H47"/>
  </mergeCells>
  <conditionalFormatting sqref="A7:H37">
    <cfRule type="expression" dxfId="8" priority="1">
      <formula>AND(ISNUMBER($B7),WEEKDAY($B7,2)&gt;5)</formula>
    </cfRule>
  </conditionalFormatting>
  <pageSetup paperSize="9" orientation="portrait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7"/>
  <sheetViews>
    <sheetView workbookViewId="0" showGridLines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12" customWidth="1"/>
    <col min="5" max="6" width="12" customWidth="1"/>
    <col min="8" max="8" width="24" customWidth="1"/>
  </cols>
  <sheetData>
    <row r="1" ht="24" customHeight="1" spans="1:8" x14ac:dyDescent="0.25">
      <c r="A1" s="1" t="s">
        <v>52</v>
      </c>
      <c r="B1" s="1"/>
      <c r="C1" s="1"/>
      <c r="D1" s="1"/>
      <c r="E1" s="1"/>
      <c r="F1" s="1"/>
      <c r="G1" s="1"/>
      <c r="H1" s="1"/>
    </row>
    <row r="2" ht="32" customHeight="1" spans="1:8" x14ac:dyDescent="0.25">
      <c r="A2" s="2" t="s">
        <v>28</v>
      </c>
      <c r="B2" s="2"/>
      <c r="C2" s="2"/>
      <c r="D2" s="2"/>
      <c r="E2" s="2"/>
      <c r="F2" s="2"/>
      <c r="G2" s="2"/>
      <c r="H2" s="2"/>
    </row>
    <row r="3" spans="1:8" x14ac:dyDescent="0.25">
      <c r="A3" s="3" t="s">
        <v>2</v>
      </c>
      <c r="B3" s="7" t="str">
        <f>'Übersicht'!$B$3</f>
        <v/>
      </c>
      <c r="C3" s="7"/>
      <c r="D3" s="7"/>
      <c r="E3" s="3" t="s">
        <v>6</v>
      </c>
      <c r="F3" s="16">
        <v>46296</v>
      </c>
      <c r="G3" s="16"/>
      <c r="H3" s="16"/>
    </row>
    <row r="4" spans="1:7" x14ac:dyDescent="0.25">
      <c r="A4" s="3" t="s">
        <v>4</v>
      </c>
      <c r="B4" s="7" t="str">
        <f>'Übersicht'!$B$4</f>
        <v/>
      </c>
      <c r="C4" s="7"/>
      <c r="D4" s="7"/>
      <c r="E4" s="3" t="s">
        <v>29</v>
      </c>
      <c r="F4" s="11">
        <f>'Übersicht'!$B$5</f>
        <v>8</v>
      </c>
      <c r="G4" t="s">
        <v>30</v>
      </c>
    </row>
    <row r="6" ht="30" customHeight="1" spans="1:8" x14ac:dyDescent="0.25">
      <c r="A6" s="6" t="s">
        <v>31</v>
      </c>
      <c r="B6" s="6" t="s">
        <v>32</v>
      </c>
      <c r="C6" s="6" t="s">
        <v>33</v>
      </c>
      <c r="D6" s="6" t="s">
        <v>34</v>
      </c>
      <c r="E6" s="6" t="s">
        <v>35</v>
      </c>
      <c r="F6" s="6" t="s">
        <v>36</v>
      </c>
      <c r="G6" s="6" t="s">
        <v>8</v>
      </c>
      <c r="H6" s="6" t="s">
        <v>37</v>
      </c>
    </row>
    <row r="7" spans="1:8" x14ac:dyDescent="0.25">
      <c r="A7" s="7" t="str">
        <f>IF(ISNUMBER(B7),CHOOSE(WEEKDAY(B7),"So","Mo","Di","Mi","Do","Fr","Sa"),"")</f>
        <v>Do</v>
      </c>
      <c r="B7" s="17">
        <f>IF(MONTH($F$3+0)=MONTH($F$3),$F$3+0,"")</f>
        <v>46296</v>
      </c>
      <c r="C7" s="18"/>
      <c r="D7" s="18"/>
      <c r="E7" s="19"/>
      <c r="F7" s="11">
        <f>IF(AND(ISNUMBER(C7),ISNUMBER(D7)),MAX(0,(D7-C7+IF(D7&lt;C7,1,0))*24-IF(ISNUMBER(E7),E7,0)/60),0)</f>
        <v>0</v>
      </c>
      <c r="G7" s="8">
        <f>IF(ISNUMBER(B7),IF(WEEKDAY(B7,2)&lt;=5,$F$4,0),0)</f>
        <v>8</v>
      </c>
      <c r="H7" s="20"/>
    </row>
    <row r="8" spans="1:8" x14ac:dyDescent="0.25">
      <c r="A8" s="7" t="str">
        <f>IF(ISNUMBER(B8),CHOOSE(WEEKDAY(B8),"So","Mo","Di","Mi","Do","Fr","Sa"),"")</f>
        <v>Fr</v>
      </c>
      <c r="B8" s="17">
        <f>IF(MONTH($F$3+1)=MONTH($F$3),$F$3+1,"")</f>
        <v>46297</v>
      </c>
      <c r="C8" s="18"/>
      <c r="D8" s="18"/>
      <c r="E8" s="19"/>
      <c r="F8" s="11">
        <f>IF(AND(ISNUMBER(C8),ISNUMBER(D8)),MAX(0,(D8-C8+IF(D8&lt;C8,1,0))*24-IF(ISNUMBER(E8),E8,0)/60),0)</f>
        <v>0</v>
      </c>
      <c r="G8" s="8">
        <f>IF(ISNUMBER(B8),IF(WEEKDAY(B8,2)&lt;=5,$F$4,0),0)</f>
        <v>8</v>
      </c>
      <c r="H8" s="20"/>
    </row>
    <row r="9" spans="1:8" x14ac:dyDescent="0.25">
      <c r="A9" s="7" t="str">
        <f>IF(ISNUMBER(B9),CHOOSE(WEEKDAY(B9),"So","Mo","Di","Mi","Do","Fr","Sa"),"")</f>
        <v>Sa</v>
      </c>
      <c r="B9" s="17">
        <f>IF(MONTH($F$3+2)=MONTH($F$3),$F$3+2,"")</f>
        <v>46298</v>
      </c>
      <c r="C9" s="18"/>
      <c r="D9" s="18"/>
      <c r="E9" s="19"/>
      <c r="F9" s="11">
        <f>IF(AND(ISNUMBER(C9),ISNUMBER(D9)),MAX(0,(D9-C9+IF(D9&lt;C9,1,0))*24-IF(ISNUMBER(E9),E9,0)/60),0)</f>
        <v>0</v>
      </c>
      <c r="G9" s="8">
        <f>IF(ISNUMBER(B9),IF(WEEKDAY(B9,2)&lt;=5,$F$4,0),0)</f>
        <v>0</v>
      </c>
      <c r="H9" s="20"/>
    </row>
    <row r="10" spans="1:8" x14ac:dyDescent="0.25">
      <c r="A10" s="7" t="str">
        <f>IF(ISNUMBER(B10),CHOOSE(WEEKDAY(B10),"So","Mo","Di","Mi","Do","Fr","Sa"),"")</f>
        <v>So</v>
      </c>
      <c r="B10" s="17">
        <f>IF(MONTH($F$3+3)=MONTH($F$3),$F$3+3,"")</f>
        <v>46299</v>
      </c>
      <c r="C10" s="18"/>
      <c r="D10" s="18"/>
      <c r="E10" s="19"/>
      <c r="F10" s="11">
        <f>IF(AND(ISNUMBER(C10),ISNUMBER(D10)),MAX(0,(D10-C10+IF(D10&lt;C10,1,0))*24-IF(ISNUMBER(E10),E10,0)/60),0)</f>
        <v>0</v>
      </c>
      <c r="G10" s="8">
        <f>IF(ISNUMBER(B10),IF(WEEKDAY(B10,2)&lt;=5,$F$4,0),0)</f>
        <v>0</v>
      </c>
      <c r="H10" s="20"/>
    </row>
    <row r="11" spans="1:8" x14ac:dyDescent="0.25">
      <c r="A11" s="7" t="str">
        <f>IF(ISNUMBER(B11),CHOOSE(WEEKDAY(B11),"So","Mo","Di","Mi","Do","Fr","Sa"),"")</f>
        <v>Mo</v>
      </c>
      <c r="B11" s="17">
        <f>IF(MONTH($F$3+4)=MONTH($F$3),$F$3+4,"")</f>
        <v>46300</v>
      </c>
      <c r="C11" s="18"/>
      <c r="D11" s="18"/>
      <c r="E11" s="19"/>
      <c r="F11" s="11">
        <f>IF(AND(ISNUMBER(C11),ISNUMBER(D11)),MAX(0,(D11-C11+IF(D11&lt;C11,1,0))*24-IF(ISNUMBER(E11),E11,0)/60),0)</f>
        <v>0</v>
      </c>
      <c r="G11" s="8">
        <f>IF(ISNUMBER(B11),IF(WEEKDAY(B11,2)&lt;=5,$F$4,0),0)</f>
        <v>8</v>
      </c>
      <c r="H11" s="20"/>
    </row>
    <row r="12" spans="1:8" x14ac:dyDescent="0.25">
      <c r="A12" s="7" t="str">
        <f>IF(ISNUMBER(B12),CHOOSE(WEEKDAY(B12),"So","Mo","Di","Mi","Do","Fr","Sa"),"")</f>
        <v>Di</v>
      </c>
      <c r="B12" s="17">
        <f>IF(MONTH($F$3+5)=MONTH($F$3),$F$3+5,"")</f>
        <v>46301</v>
      </c>
      <c r="C12" s="18"/>
      <c r="D12" s="18"/>
      <c r="E12" s="19"/>
      <c r="F12" s="11">
        <f>IF(AND(ISNUMBER(C12),ISNUMBER(D12)),MAX(0,(D12-C12+IF(D12&lt;C12,1,0))*24-IF(ISNUMBER(E12),E12,0)/60),0)</f>
        <v>0</v>
      </c>
      <c r="G12" s="8">
        <f>IF(ISNUMBER(B12),IF(WEEKDAY(B12,2)&lt;=5,$F$4,0),0)</f>
        <v>8</v>
      </c>
      <c r="H12" s="20"/>
    </row>
    <row r="13" spans="1:8" x14ac:dyDescent="0.25">
      <c r="A13" s="7" t="str">
        <f>IF(ISNUMBER(B13),CHOOSE(WEEKDAY(B13),"So","Mo","Di","Mi","Do","Fr","Sa"),"")</f>
        <v>Mi</v>
      </c>
      <c r="B13" s="17">
        <f>IF(MONTH($F$3+6)=MONTH($F$3),$F$3+6,"")</f>
        <v>46302</v>
      </c>
      <c r="C13" s="18"/>
      <c r="D13" s="18"/>
      <c r="E13" s="19"/>
      <c r="F13" s="11">
        <f>IF(AND(ISNUMBER(C13),ISNUMBER(D13)),MAX(0,(D13-C13+IF(D13&lt;C13,1,0))*24-IF(ISNUMBER(E13),E13,0)/60),0)</f>
        <v>0</v>
      </c>
      <c r="G13" s="8">
        <f>IF(ISNUMBER(B13),IF(WEEKDAY(B13,2)&lt;=5,$F$4,0),0)</f>
        <v>8</v>
      </c>
      <c r="H13" s="20"/>
    </row>
    <row r="14" spans="1:8" x14ac:dyDescent="0.25">
      <c r="A14" s="7" t="str">
        <f>IF(ISNUMBER(B14),CHOOSE(WEEKDAY(B14),"So","Mo","Di","Mi","Do","Fr","Sa"),"")</f>
        <v>Do</v>
      </c>
      <c r="B14" s="17">
        <f>IF(MONTH($F$3+7)=MONTH($F$3),$F$3+7,"")</f>
        <v>46303</v>
      </c>
      <c r="C14" s="18"/>
      <c r="D14" s="18"/>
      <c r="E14" s="19"/>
      <c r="F14" s="11">
        <f>IF(AND(ISNUMBER(C14),ISNUMBER(D14)),MAX(0,(D14-C14+IF(D14&lt;C14,1,0))*24-IF(ISNUMBER(E14),E14,0)/60),0)</f>
        <v>0</v>
      </c>
      <c r="G14" s="8">
        <f>IF(ISNUMBER(B14),IF(WEEKDAY(B14,2)&lt;=5,$F$4,0),0)</f>
        <v>8</v>
      </c>
      <c r="H14" s="20"/>
    </row>
    <row r="15" spans="1:8" x14ac:dyDescent="0.25">
      <c r="A15" s="7" t="str">
        <f>IF(ISNUMBER(B15),CHOOSE(WEEKDAY(B15),"So","Mo","Di","Mi","Do","Fr","Sa"),"")</f>
        <v>Fr</v>
      </c>
      <c r="B15" s="17">
        <f>IF(MONTH($F$3+8)=MONTH($F$3),$F$3+8,"")</f>
        <v>46304</v>
      </c>
      <c r="C15" s="18"/>
      <c r="D15" s="18"/>
      <c r="E15" s="19"/>
      <c r="F15" s="11">
        <f>IF(AND(ISNUMBER(C15),ISNUMBER(D15)),MAX(0,(D15-C15+IF(D15&lt;C15,1,0))*24-IF(ISNUMBER(E15),E15,0)/60),0)</f>
        <v>0</v>
      </c>
      <c r="G15" s="8">
        <f>IF(ISNUMBER(B15),IF(WEEKDAY(B15,2)&lt;=5,$F$4,0),0)</f>
        <v>8</v>
      </c>
      <c r="H15" s="20"/>
    </row>
    <row r="16" spans="1:8" x14ac:dyDescent="0.25">
      <c r="A16" s="7" t="str">
        <f>IF(ISNUMBER(B16),CHOOSE(WEEKDAY(B16),"So","Mo","Di","Mi","Do","Fr","Sa"),"")</f>
        <v>Sa</v>
      </c>
      <c r="B16" s="17">
        <f>IF(MONTH($F$3+9)=MONTH($F$3),$F$3+9,"")</f>
        <v>46305</v>
      </c>
      <c r="C16" s="18"/>
      <c r="D16" s="18"/>
      <c r="E16" s="19"/>
      <c r="F16" s="11">
        <f>IF(AND(ISNUMBER(C16),ISNUMBER(D16)),MAX(0,(D16-C16+IF(D16&lt;C16,1,0))*24-IF(ISNUMBER(E16),E16,0)/60),0)</f>
        <v>0</v>
      </c>
      <c r="G16" s="8">
        <f>IF(ISNUMBER(B16),IF(WEEKDAY(B16,2)&lt;=5,$F$4,0),0)</f>
        <v>0</v>
      </c>
      <c r="H16" s="20"/>
    </row>
    <row r="17" spans="1:8" x14ac:dyDescent="0.25">
      <c r="A17" s="7" t="str">
        <f>IF(ISNUMBER(B17),CHOOSE(WEEKDAY(B17),"So","Mo","Di","Mi","Do","Fr","Sa"),"")</f>
        <v>So</v>
      </c>
      <c r="B17" s="17">
        <f>IF(MONTH($F$3+10)=MONTH($F$3),$F$3+10,"")</f>
        <v>46306</v>
      </c>
      <c r="C17" s="18"/>
      <c r="D17" s="18"/>
      <c r="E17" s="19"/>
      <c r="F17" s="11">
        <f>IF(AND(ISNUMBER(C17),ISNUMBER(D17)),MAX(0,(D17-C17+IF(D17&lt;C17,1,0))*24-IF(ISNUMBER(E17),E17,0)/60),0)</f>
        <v>0</v>
      </c>
      <c r="G17" s="8">
        <f>IF(ISNUMBER(B17),IF(WEEKDAY(B17,2)&lt;=5,$F$4,0),0)</f>
        <v>0</v>
      </c>
      <c r="H17" s="20"/>
    </row>
    <row r="18" spans="1:8" x14ac:dyDescent="0.25">
      <c r="A18" s="7" t="str">
        <f>IF(ISNUMBER(B18),CHOOSE(WEEKDAY(B18),"So","Mo","Di","Mi","Do","Fr","Sa"),"")</f>
        <v>Mo</v>
      </c>
      <c r="B18" s="17">
        <f>IF(MONTH($F$3+11)=MONTH($F$3),$F$3+11,"")</f>
        <v>46307</v>
      </c>
      <c r="C18" s="18"/>
      <c r="D18" s="18"/>
      <c r="E18" s="19"/>
      <c r="F18" s="11">
        <f>IF(AND(ISNUMBER(C18),ISNUMBER(D18)),MAX(0,(D18-C18+IF(D18&lt;C18,1,0))*24-IF(ISNUMBER(E18),E18,0)/60),0)</f>
        <v>0</v>
      </c>
      <c r="G18" s="8">
        <f>IF(ISNUMBER(B18),IF(WEEKDAY(B18,2)&lt;=5,$F$4,0),0)</f>
        <v>8</v>
      </c>
      <c r="H18" s="20"/>
    </row>
    <row r="19" spans="1:8" x14ac:dyDescent="0.25">
      <c r="A19" s="7" t="str">
        <f>IF(ISNUMBER(B19),CHOOSE(WEEKDAY(B19),"So","Mo","Di","Mi","Do","Fr","Sa"),"")</f>
        <v>Di</v>
      </c>
      <c r="B19" s="17">
        <f>IF(MONTH($F$3+12)=MONTH($F$3),$F$3+12,"")</f>
        <v>46308</v>
      </c>
      <c r="C19" s="18"/>
      <c r="D19" s="18"/>
      <c r="E19" s="19"/>
      <c r="F19" s="11">
        <f>IF(AND(ISNUMBER(C19),ISNUMBER(D19)),MAX(0,(D19-C19+IF(D19&lt;C19,1,0))*24-IF(ISNUMBER(E19),E19,0)/60),0)</f>
        <v>0</v>
      </c>
      <c r="G19" s="8">
        <f>IF(ISNUMBER(B19),IF(WEEKDAY(B19,2)&lt;=5,$F$4,0),0)</f>
        <v>8</v>
      </c>
      <c r="H19" s="20"/>
    </row>
    <row r="20" spans="1:8" x14ac:dyDescent="0.25">
      <c r="A20" s="7" t="str">
        <f>IF(ISNUMBER(B20),CHOOSE(WEEKDAY(B20),"So","Mo","Di","Mi","Do","Fr","Sa"),"")</f>
        <v>Mi</v>
      </c>
      <c r="B20" s="17">
        <f>IF(MONTH($F$3+13)=MONTH($F$3),$F$3+13,"")</f>
        <v>46309</v>
      </c>
      <c r="C20" s="18"/>
      <c r="D20" s="18"/>
      <c r="E20" s="19"/>
      <c r="F20" s="11">
        <f>IF(AND(ISNUMBER(C20),ISNUMBER(D20)),MAX(0,(D20-C20+IF(D20&lt;C20,1,0))*24-IF(ISNUMBER(E20),E20,0)/60),0)</f>
        <v>0</v>
      </c>
      <c r="G20" s="8">
        <f>IF(ISNUMBER(B20),IF(WEEKDAY(B20,2)&lt;=5,$F$4,0),0)</f>
        <v>8</v>
      </c>
      <c r="H20" s="20"/>
    </row>
    <row r="21" spans="1:8" x14ac:dyDescent="0.25">
      <c r="A21" s="7" t="str">
        <f>IF(ISNUMBER(B21),CHOOSE(WEEKDAY(B21),"So","Mo","Di","Mi","Do","Fr","Sa"),"")</f>
        <v>Do</v>
      </c>
      <c r="B21" s="17">
        <f>IF(MONTH($F$3+14)=MONTH($F$3),$F$3+14,"")</f>
        <v>46310</v>
      </c>
      <c r="C21" s="18"/>
      <c r="D21" s="18"/>
      <c r="E21" s="19"/>
      <c r="F21" s="11">
        <f>IF(AND(ISNUMBER(C21),ISNUMBER(D21)),MAX(0,(D21-C21+IF(D21&lt;C21,1,0))*24-IF(ISNUMBER(E21),E21,0)/60),0)</f>
        <v>0</v>
      </c>
      <c r="G21" s="8">
        <f>IF(ISNUMBER(B21),IF(WEEKDAY(B21,2)&lt;=5,$F$4,0),0)</f>
        <v>8</v>
      </c>
      <c r="H21" s="20"/>
    </row>
    <row r="22" spans="1:8" x14ac:dyDescent="0.25">
      <c r="A22" s="7" t="str">
        <f>IF(ISNUMBER(B22),CHOOSE(WEEKDAY(B22),"So","Mo","Di","Mi","Do","Fr","Sa"),"")</f>
        <v>Fr</v>
      </c>
      <c r="B22" s="17">
        <f>IF(MONTH($F$3+15)=MONTH($F$3),$F$3+15,"")</f>
        <v>46311</v>
      </c>
      <c r="C22" s="18"/>
      <c r="D22" s="18"/>
      <c r="E22" s="19"/>
      <c r="F22" s="11">
        <f>IF(AND(ISNUMBER(C22),ISNUMBER(D22)),MAX(0,(D22-C22+IF(D22&lt;C22,1,0))*24-IF(ISNUMBER(E22),E22,0)/60),0)</f>
        <v>0</v>
      </c>
      <c r="G22" s="8">
        <f>IF(ISNUMBER(B22),IF(WEEKDAY(B22,2)&lt;=5,$F$4,0),0)</f>
        <v>8</v>
      </c>
      <c r="H22" s="20"/>
    </row>
    <row r="23" spans="1:8" x14ac:dyDescent="0.25">
      <c r="A23" s="7" t="str">
        <f>IF(ISNUMBER(B23),CHOOSE(WEEKDAY(B23),"So","Mo","Di","Mi","Do","Fr","Sa"),"")</f>
        <v>Sa</v>
      </c>
      <c r="B23" s="17">
        <f>IF(MONTH($F$3+16)=MONTH($F$3),$F$3+16,"")</f>
        <v>46312</v>
      </c>
      <c r="C23" s="18"/>
      <c r="D23" s="18"/>
      <c r="E23" s="19"/>
      <c r="F23" s="11">
        <f>IF(AND(ISNUMBER(C23),ISNUMBER(D23)),MAX(0,(D23-C23+IF(D23&lt;C23,1,0))*24-IF(ISNUMBER(E23),E23,0)/60),0)</f>
        <v>0</v>
      </c>
      <c r="G23" s="8">
        <f>IF(ISNUMBER(B23),IF(WEEKDAY(B23,2)&lt;=5,$F$4,0),0)</f>
        <v>0</v>
      </c>
      <c r="H23" s="20"/>
    </row>
    <row r="24" spans="1:8" x14ac:dyDescent="0.25">
      <c r="A24" s="7" t="str">
        <f>IF(ISNUMBER(B24),CHOOSE(WEEKDAY(B24),"So","Mo","Di","Mi","Do","Fr","Sa"),"")</f>
        <v>So</v>
      </c>
      <c r="B24" s="17">
        <f>IF(MONTH($F$3+17)=MONTH($F$3),$F$3+17,"")</f>
        <v>46313</v>
      </c>
      <c r="C24" s="18"/>
      <c r="D24" s="18"/>
      <c r="E24" s="19"/>
      <c r="F24" s="11">
        <f>IF(AND(ISNUMBER(C24),ISNUMBER(D24)),MAX(0,(D24-C24+IF(D24&lt;C24,1,0))*24-IF(ISNUMBER(E24),E24,0)/60),0)</f>
        <v>0</v>
      </c>
      <c r="G24" s="8">
        <f>IF(ISNUMBER(B24),IF(WEEKDAY(B24,2)&lt;=5,$F$4,0),0)</f>
        <v>0</v>
      </c>
      <c r="H24" s="20"/>
    </row>
    <row r="25" spans="1:8" x14ac:dyDescent="0.25">
      <c r="A25" s="7" t="str">
        <f>IF(ISNUMBER(B25),CHOOSE(WEEKDAY(B25),"So","Mo","Di","Mi","Do","Fr","Sa"),"")</f>
        <v>Mo</v>
      </c>
      <c r="B25" s="17">
        <f>IF(MONTH($F$3+18)=MONTH($F$3),$F$3+18,"")</f>
        <v>46314</v>
      </c>
      <c r="C25" s="18"/>
      <c r="D25" s="18"/>
      <c r="E25" s="19"/>
      <c r="F25" s="11">
        <f>IF(AND(ISNUMBER(C25),ISNUMBER(D25)),MAX(0,(D25-C25+IF(D25&lt;C25,1,0))*24-IF(ISNUMBER(E25),E25,0)/60),0)</f>
        <v>0</v>
      </c>
      <c r="G25" s="8">
        <f>IF(ISNUMBER(B25),IF(WEEKDAY(B25,2)&lt;=5,$F$4,0),0)</f>
        <v>8</v>
      </c>
      <c r="H25" s="20"/>
    </row>
    <row r="26" spans="1:8" x14ac:dyDescent="0.25">
      <c r="A26" s="7" t="str">
        <f>IF(ISNUMBER(B26),CHOOSE(WEEKDAY(B26),"So","Mo","Di","Mi","Do","Fr","Sa"),"")</f>
        <v>Di</v>
      </c>
      <c r="B26" s="17">
        <f>IF(MONTH($F$3+19)=MONTH($F$3),$F$3+19,"")</f>
        <v>46315</v>
      </c>
      <c r="C26" s="18"/>
      <c r="D26" s="18"/>
      <c r="E26" s="19"/>
      <c r="F26" s="11">
        <f>IF(AND(ISNUMBER(C26),ISNUMBER(D26)),MAX(0,(D26-C26+IF(D26&lt;C26,1,0))*24-IF(ISNUMBER(E26),E26,0)/60),0)</f>
        <v>0</v>
      </c>
      <c r="G26" s="8">
        <f>IF(ISNUMBER(B26),IF(WEEKDAY(B26,2)&lt;=5,$F$4,0),0)</f>
        <v>8</v>
      </c>
      <c r="H26" s="20"/>
    </row>
    <row r="27" spans="1:8" x14ac:dyDescent="0.25">
      <c r="A27" s="7" t="str">
        <f>IF(ISNUMBER(B27),CHOOSE(WEEKDAY(B27),"So","Mo","Di","Mi","Do","Fr","Sa"),"")</f>
        <v>Mi</v>
      </c>
      <c r="B27" s="17">
        <f>IF(MONTH($F$3+20)=MONTH($F$3),$F$3+20,"")</f>
        <v>46316</v>
      </c>
      <c r="C27" s="18"/>
      <c r="D27" s="18"/>
      <c r="E27" s="19"/>
      <c r="F27" s="11">
        <f>IF(AND(ISNUMBER(C27),ISNUMBER(D27)),MAX(0,(D27-C27+IF(D27&lt;C27,1,0))*24-IF(ISNUMBER(E27),E27,0)/60),0)</f>
        <v>0</v>
      </c>
      <c r="G27" s="8">
        <f>IF(ISNUMBER(B27),IF(WEEKDAY(B27,2)&lt;=5,$F$4,0),0)</f>
        <v>8</v>
      </c>
      <c r="H27" s="20"/>
    </row>
    <row r="28" spans="1:8" x14ac:dyDescent="0.25">
      <c r="A28" s="7" t="str">
        <f>IF(ISNUMBER(B28),CHOOSE(WEEKDAY(B28),"So","Mo","Di","Mi","Do","Fr","Sa"),"")</f>
        <v>Do</v>
      </c>
      <c r="B28" s="17">
        <f>IF(MONTH($F$3+21)=MONTH($F$3),$F$3+21,"")</f>
        <v>46317</v>
      </c>
      <c r="C28" s="18"/>
      <c r="D28" s="18"/>
      <c r="E28" s="19"/>
      <c r="F28" s="11">
        <f>IF(AND(ISNUMBER(C28),ISNUMBER(D28)),MAX(0,(D28-C28+IF(D28&lt;C28,1,0))*24-IF(ISNUMBER(E28),E28,0)/60),0)</f>
        <v>0</v>
      </c>
      <c r="G28" s="8">
        <f>IF(ISNUMBER(B28),IF(WEEKDAY(B28,2)&lt;=5,$F$4,0),0)</f>
        <v>8</v>
      </c>
      <c r="H28" s="20"/>
    </row>
    <row r="29" spans="1:8" x14ac:dyDescent="0.25">
      <c r="A29" s="7" t="str">
        <f>IF(ISNUMBER(B29),CHOOSE(WEEKDAY(B29),"So","Mo","Di","Mi","Do","Fr","Sa"),"")</f>
        <v>Fr</v>
      </c>
      <c r="B29" s="17">
        <f>IF(MONTH($F$3+22)=MONTH($F$3),$F$3+22,"")</f>
        <v>46318</v>
      </c>
      <c r="C29" s="18"/>
      <c r="D29" s="18"/>
      <c r="E29" s="19"/>
      <c r="F29" s="11">
        <f>IF(AND(ISNUMBER(C29),ISNUMBER(D29)),MAX(0,(D29-C29+IF(D29&lt;C29,1,0))*24-IF(ISNUMBER(E29),E29,0)/60),0)</f>
        <v>0</v>
      </c>
      <c r="G29" s="8">
        <f>IF(ISNUMBER(B29),IF(WEEKDAY(B29,2)&lt;=5,$F$4,0),0)</f>
        <v>8</v>
      </c>
      <c r="H29" s="20"/>
    </row>
    <row r="30" spans="1:8" x14ac:dyDescent="0.25">
      <c r="A30" s="7" t="str">
        <f>IF(ISNUMBER(B30),CHOOSE(WEEKDAY(B30),"So","Mo","Di","Mi","Do","Fr","Sa"),"")</f>
        <v>Sa</v>
      </c>
      <c r="B30" s="17">
        <f>IF(MONTH($F$3+23)=MONTH($F$3),$F$3+23,"")</f>
        <v>46319</v>
      </c>
      <c r="C30" s="18"/>
      <c r="D30" s="18"/>
      <c r="E30" s="19"/>
      <c r="F30" s="11">
        <f>IF(AND(ISNUMBER(C30),ISNUMBER(D30)),MAX(0,(D30-C30+IF(D30&lt;C30,1,0))*24-IF(ISNUMBER(E30),E30,0)/60),0)</f>
        <v>0</v>
      </c>
      <c r="G30" s="8">
        <f>IF(ISNUMBER(B30),IF(WEEKDAY(B30,2)&lt;=5,$F$4,0),0)</f>
        <v>0</v>
      </c>
      <c r="H30" s="20"/>
    </row>
    <row r="31" spans="1:8" x14ac:dyDescent="0.25">
      <c r="A31" s="7" t="str">
        <f>IF(ISNUMBER(B31),CHOOSE(WEEKDAY(B31),"So","Mo","Di","Mi","Do","Fr","Sa"),"")</f>
        <v>So</v>
      </c>
      <c r="B31" s="17">
        <f>IF(MONTH($F$3+24)=MONTH($F$3),$F$3+24,"")</f>
        <v>46320</v>
      </c>
      <c r="C31" s="18"/>
      <c r="D31" s="18"/>
      <c r="E31" s="19"/>
      <c r="F31" s="11">
        <f>IF(AND(ISNUMBER(C31),ISNUMBER(D31)),MAX(0,(D31-C31+IF(D31&lt;C31,1,0))*24-IF(ISNUMBER(E31),E31,0)/60),0)</f>
        <v>0</v>
      </c>
      <c r="G31" s="8">
        <f>IF(ISNUMBER(B31),IF(WEEKDAY(B31,2)&lt;=5,$F$4,0),0)</f>
        <v>0</v>
      </c>
      <c r="H31" s="20"/>
    </row>
    <row r="32" spans="1:8" x14ac:dyDescent="0.25">
      <c r="A32" s="7" t="str">
        <f>IF(ISNUMBER(B32),CHOOSE(WEEKDAY(B32),"So","Mo","Di","Mi","Do","Fr","Sa"),"")</f>
        <v>Mo</v>
      </c>
      <c r="B32" s="17">
        <f>IF(MONTH($F$3+25)=MONTH($F$3),$F$3+25,"")</f>
        <v>46321</v>
      </c>
      <c r="C32" s="18"/>
      <c r="D32" s="18"/>
      <c r="E32" s="19"/>
      <c r="F32" s="11">
        <f>IF(AND(ISNUMBER(C32),ISNUMBER(D32)),MAX(0,(D32-C32+IF(D32&lt;C32,1,0))*24-IF(ISNUMBER(E32),E32,0)/60),0)</f>
        <v>0</v>
      </c>
      <c r="G32" s="8">
        <f>IF(ISNUMBER(B32),IF(WEEKDAY(B32,2)&lt;=5,$F$4,0),0)</f>
        <v>8</v>
      </c>
      <c r="H32" s="20"/>
    </row>
    <row r="33" spans="1:8" x14ac:dyDescent="0.25">
      <c r="A33" s="7" t="str">
        <f>IF(ISNUMBER(B33),CHOOSE(WEEKDAY(B33),"So","Mo","Di","Mi","Do","Fr","Sa"),"")</f>
        <v>Di</v>
      </c>
      <c r="B33" s="17">
        <f>IF(MONTH($F$3+26)=MONTH($F$3),$F$3+26,"")</f>
        <v>46322</v>
      </c>
      <c r="C33" s="18"/>
      <c r="D33" s="18"/>
      <c r="E33" s="19"/>
      <c r="F33" s="11">
        <f>IF(AND(ISNUMBER(C33),ISNUMBER(D33)),MAX(0,(D33-C33+IF(D33&lt;C33,1,0))*24-IF(ISNUMBER(E33),E33,0)/60),0)</f>
        <v>0</v>
      </c>
      <c r="G33" s="8">
        <f>IF(ISNUMBER(B33),IF(WEEKDAY(B33,2)&lt;=5,$F$4,0),0)</f>
        <v>8</v>
      </c>
      <c r="H33" s="20"/>
    </row>
    <row r="34" spans="1:8" x14ac:dyDescent="0.25">
      <c r="A34" s="7" t="str">
        <f>IF(ISNUMBER(B34),CHOOSE(WEEKDAY(B34),"So","Mo","Di","Mi","Do","Fr","Sa"),"")</f>
        <v>Mi</v>
      </c>
      <c r="B34" s="17">
        <f>IF(MONTH($F$3+27)=MONTH($F$3),$F$3+27,"")</f>
        <v>46323</v>
      </c>
      <c r="C34" s="18"/>
      <c r="D34" s="18"/>
      <c r="E34" s="19"/>
      <c r="F34" s="11">
        <f>IF(AND(ISNUMBER(C34),ISNUMBER(D34)),MAX(0,(D34-C34+IF(D34&lt;C34,1,0))*24-IF(ISNUMBER(E34),E34,0)/60),0)</f>
        <v>0</v>
      </c>
      <c r="G34" s="8">
        <f>IF(ISNUMBER(B34),IF(WEEKDAY(B34,2)&lt;=5,$F$4,0),0)</f>
        <v>8</v>
      </c>
      <c r="H34" s="20"/>
    </row>
    <row r="35" spans="1:8" x14ac:dyDescent="0.25">
      <c r="A35" s="7" t="str">
        <f>IF(ISNUMBER(B35),CHOOSE(WEEKDAY(B35),"So","Mo","Di","Mi","Do","Fr","Sa"),"")</f>
        <v>Do</v>
      </c>
      <c r="B35" s="17">
        <f>IF(MONTH($F$3+28)=MONTH($F$3),$F$3+28,"")</f>
        <v>46324</v>
      </c>
      <c r="C35" s="18"/>
      <c r="D35" s="18"/>
      <c r="E35" s="19"/>
      <c r="F35" s="11">
        <f>IF(AND(ISNUMBER(C35),ISNUMBER(D35)),MAX(0,(D35-C35+IF(D35&lt;C35,1,0))*24-IF(ISNUMBER(E35),E35,0)/60),0)</f>
        <v>0</v>
      </c>
      <c r="G35" s="8">
        <f>IF(ISNUMBER(B35),IF(WEEKDAY(B35,2)&lt;=5,$F$4,0),0)</f>
        <v>8</v>
      </c>
      <c r="H35" s="20"/>
    </row>
    <row r="36" spans="1:8" x14ac:dyDescent="0.25">
      <c r="A36" s="7" t="str">
        <f>IF(ISNUMBER(B36),CHOOSE(WEEKDAY(B36),"So","Mo","Di","Mi","Do","Fr","Sa"),"")</f>
        <v>Fr</v>
      </c>
      <c r="B36" s="17">
        <f>IF(MONTH($F$3+29)=MONTH($F$3),$F$3+29,"")</f>
        <v>46325</v>
      </c>
      <c r="C36" s="18"/>
      <c r="D36" s="18"/>
      <c r="E36" s="19"/>
      <c r="F36" s="11">
        <f>IF(AND(ISNUMBER(C36),ISNUMBER(D36)),MAX(0,(D36-C36+IF(D36&lt;C36,1,0))*24-IF(ISNUMBER(E36),E36,0)/60),0)</f>
        <v>0</v>
      </c>
      <c r="G36" s="8">
        <f>IF(ISNUMBER(B36),IF(WEEKDAY(B36,2)&lt;=5,$F$4,0),0)</f>
        <v>8</v>
      </c>
      <c r="H36" s="20"/>
    </row>
    <row r="37" spans="1:8" x14ac:dyDescent="0.25">
      <c r="A37" s="7" t="str">
        <f>IF(ISNUMBER(B37),CHOOSE(WEEKDAY(B37),"So","Mo","Di","Mi","Do","Fr","Sa"),"")</f>
        <v>Sa</v>
      </c>
      <c r="B37" s="17">
        <f>IF(MONTH($F$3+30)=MONTH($F$3),$F$3+30,"")</f>
        <v>46326</v>
      </c>
      <c r="C37" s="18"/>
      <c r="D37" s="18"/>
      <c r="E37" s="19"/>
      <c r="F37" s="11">
        <f>IF(AND(ISNUMBER(C37),ISNUMBER(D37)),MAX(0,(D37-C37+IF(D37&lt;C37,1,0))*24-IF(ISNUMBER(E37),E37,0)/60),0)</f>
        <v>0</v>
      </c>
      <c r="G37" s="8">
        <f>IF(ISNUMBER(B37),IF(WEEKDAY(B37,2)&lt;=5,$F$4,0),0)</f>
        <v>0</v>
      </c>
      <c r="H37" s="20"/>
    </row>
    <row r="39" spans="1:6" x14ac:dyDescent="0.25">
      <c r="A39" s="21" t="s">
        <v>38</v>
      </c>
      <c r="B39" s="21"/>
      <c r="C39" s="21"/>
      <c r="D39" s="21"/>
      <c r="E39" s="21"/>
      <c r="F39" s="11">
        <f>SUM(F7:F37)</f>
        <v>0</v>
      </c>
    </row>
    <row r="40" spans="1:6" x14ac:dyDescent="0.25">
      <c r="A40" s="21" t="s">
        <v>39</v>
      </c>
      <c r="B40" s="21"/>
      <c r="C40" s="21"/>
      <c r="D40" s="21"/>
      <c r="E40" s="21"/>
      <c r="F40" s="11">
        <f>SUM(G7:G37)</f>
        <v>176</v>
      </c>
    </row>
    <row r="41" spans="1:6" x14ac:dyDescent="0.25">
      <c r="A41" s="21" t="s">
        <v>40</v>
      </c>
      <c r="B41" s="21"/>
      <c r="C41" s="21"/>
      <c r="D41" s="21"/>
      <c r="E41" s="21"/>
      <c r="F41" s="12">
        <f>F39-F40</f>
        <v>-176</v>
      </c>
    </row>
    <row r="42" spans="1:6" x14ac:dyDescent="0.25">
      <c r="A42" s="21" t="s">
        <v>11</v>
      </c>
      <c r="B42" s="21"/>
      <c r="C42" s="21"/>
      <c r="D42" s="21"/>
      <c r="E42" s="21"/>
      <c r="F42" s="13">
        <f>COUNTIF(F7:F37,"&gt;0")</f>
        <v>0</v>
      </c>
    </row>
    <row r="44" ht="30" customHeight="1" x14ac:dyDescent="0.25"/>
    <row r="45" spans="1:8" x14ac:dyDescent="0.25">
      <c r="A45" s="22" t="s">
        <v>41</v>
      </c>
      <c r="B45" s="22"/>
      <c r="C45" s="22"/>
      <c r="E45" s="22" t="s">
        <v>42</v>
      </c>
      <c r="F45" s="22"/>
      <c r="G45" s="22"/>
      <c r="H45" s="22"/>
    </row>
    <row r="47" ht="44" customHeight="1" spans="1:8" x14ac:dyDescent="0.25">
      <c r="A47" s="14" t="s">
        <v>43</v>
      </c>
      <c r="B47" s="14"/>
      <c r="C47" s="14"/>
      <c r="D47" s="14"/>
      <c r="E47" s="14"/>
      <c r="F47" s="14"/>
      <c r="G47" s="14"/>
      <c r="H47" s="14"/>
    </row>
  </sheetData>
  <mergeCells count="12">
    <mergeCell ref="A1:H1"/>
    <mergeCell ref="A2:H2"/>
    <mergeCell ref="B3:D3"/>
    <mergeCell ref="F3:H3"/>
    <mergeCell ref="B4:D4"/>
    <mergeCell ref="A39:E39"/>
    <mergeCell ref="A40:E40"/>
    <mergeCell ref="A41:E41"/>
    <mergeCell ref="A42:E42"/>
    <mergeCell ref="A45:C45"/>
    <mergeCell ref="E45:H45"/>
    <mergeCell ref="A47:H47"/>
  </mergeCells>
  <conditionalFormatting sqref="A7:H37">
    <cfRule type="expression" dxfId="9" priority="1">
      <formula>AND(ISNUMBER($B7),WEEKDAY($B7,2)&gt;5)</formula>
    </cfRule>
  </conditionalFormatting>
  <pageSetup paperSize="9" orientation="portrait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7"/>
  <sheetViews>
    <sheetView workbookViewId="0" showGridLines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12" customWidth="1"/>
    <col min="5" max="6" width="12" customWidth="1"/>
    <col min="8" max="8" width="24" customWidth="1"/>
  </cols>
  <sheetData>
    <row r="1" ht="24" customHeight="1" spans="1:8" x14ac:dyDescent="0.25">
      <c r="A1" s="1" t="s">
        <v>53</v>
      </c>
      <c r="B1" s="1"/>
      <c r="C1" s="1"/>
      <c r="D1" s="1"/>
      <c r="E1" s="1"/>
      <c r="F1" s="1"/>
      <c r="G1" s="1"/>
      <c r="H1" s="1"/>
    </row>
    <row r="2" ht="32" customHeight="1" spans="1:8" x14ac:dyDescent="0.25">
      <c r="A2" s="2" t="s">
        <v>28</v>
      </c>
      <c r="B2" s="2"/>
      <c r="C2" s="2"/>
      <c r="D2" s="2"/>
      <c r="E2" s="2"/>
      <c r="F2" s="2"/>
      <c r="G2" s="2"/>
      <c r="H2" s="2"/>
    </row>
    <row r="3" spans="1:8" x14ac:dyDescent="0.25">
      <c r="A3" s="3" t="s">
        <v>2</v>
      </c>
      <c r="B3" s="7" t="str">
        <f>'Übersicht'!$B$3</f>
        <v/>
      </c>
      <c r="C3" s="7"/>
      <c r="D3" s="7"/>
      <c r="E3" s="3" t="s">
        <v>6</v>
      </c>
      <c r="F3" s="16">
        <v>46327</v>
      </c>
      <c r="G3" s="16"/>
      <c r="H3" s="16"/>
    </row>
    <row r="4" spans="1:7" x14ac:dyDescent="0.25">
      <c r="A4" s="3" t="s">
        <v>4</v>
      </c>
      <c r="B4" s="7" t="str">
        <f>'Übersicht'!$B$4</f>
        <v/>
      </c>
      <c r="C4" s="7"/>
      <c r="D4" s="7"/>
      <c r="E4" s="3" t="s">
        <v>29</v>
      </c>
      <c r="F4" s="11">
        <f>'Übersicht'!$B$5</f>
        <v>8</v>
      </c>
      <c r="G4" t="s">
        <v>30</v>
      </c>
    </row>
    <row r="6" ht="30" customHeight="1" spans="1:8" x14ac:dyDescent="0.25">
      <c r="A6" s="6" t="s">
        <v>31</v>
      </c>
      <c r="B6" s="6" t="s">
        <v>32</v>
      </c>
      <c r="C6" s="6" t="s">
        <v>33</v>
      </c>
      <c r="D6" s="6" t="s">
        <v>34</v>
      </c>
      <c r="E6" s="6" t="s">
        <v>35</v>
      </c>
      <c r="F6" s="6" t="s">
        <v>36</v>
      </c>
      <c r="G6" s="6" t="s">
        <v>8</v>
      </c>
      <c r="H6" s="6" t="s">
        <v>37</v>
      </c>
    </row>
    <row r="7" spans="1:8" x14ac:dyDescent="0.25">
      <c r="A7" s="7" t="str">
        <f>IF(ISNUMBER(B7),CHOOSE(WEEKDAY(B7),"So","Mo","Di","Mi","Do","Fr","Sa"),"")</f>
        <v>So</v>
      </c>
      <c r="B7" s="17">
        <f>IF(MONTH($F$3+0)=MONTH($F$3),$F$3+0,"")</f>
        <v>46327</v>
      </c>
      <c r="C7" s="18"/>
      <c r="D7" s="18"/>
      <c r="E7" s="19"/>
      <c r="F7" s="11">
        <f>IF(AND(ISNUMBER(C7),ISNUMBER(D7)),MAX(0,(D7-C7+IF(D7&lt;C7,1,0))*24-IF(ISNUMBER(E7),E7,0)/60),0)</f>
        <v>0</v>
      </c>
      <c r="G7" s="8">
        <f>IF(ISNUMBER(B7),IF(WEEKDAY(B7,2)&lt;=5,$F$4,0),0)</f>
        <v>0</v>
      </c>
      <c r="H7" s="20"/>
    </row>
    <row r="8" spans="1:8" x14ac:dyDescent="0.25">
      <c r="A8" s="7" t="str">
        <f>IF(ISNUMBER(B8),CHOOSE(WEEKDAY(B8),"So","Mo","Di","Mi","Do","Fr","Sa"),"")</f>
        <v>Mo</v>
      </c>
      <c r="B8" s="17">
        <f>IF(MONTH($F$3+1)=MONTH($F$3),$F$3+1,"")</f>
        <v>46328</v>
      </c>
      <c r="C8" s="18"/>
      <c r="D8" s="18"/>
      <c r="E8" s="19"/>
      <c r="F8" s="11">
        <f>IF(AND(ISNUMBER(C8),ISNUMBER(D8)),MAX(0,(D8-C8+IF(D8&lt;C8,1,0))*24-IF(ISNUMBER(E8),E8,0)/60),0)</f>
        <v>0</v>
      </c>
      <c r="G8" s="8">
        <f>IF(ISNUMBER(B8),IF(WEEKDAY(B8,2)&lt;=5,$F$4,0),0)</f>
        <v>8</v>
      </c>
      <c r="H8" s="20"/>
    </row>
    <row r="9" spans="1:8" x14ac:dyDescent="0.25">
      <c r="A9" s="7" t="str">
        <f>IF(ISNUMBER(B9),CHOOSE(WEEKDAY(B9),"So","Mo","Di","Mi","Do","Fr","Sa"),"")</f>
        <v>Di</v>
      </c>
      <c r="B9" s="17">
        <f>IF(MONTH($F$3+2)=MONTH($F$3),$F$3+2,"")</f>
        <v>46329</v>
      </c>
      <c r="C9" s="18"/>
      <c r="D9" s="18"/>
      <c r="E9" s="19"/>
      <c r="F9" s="11">
        <f>IF(AND(ISNUMBER(C9),ISNUMBER(D9)),MAX(0,(D9-C9+IF(D9&lt;C9,1,0))*24-IF(ISNUMBER(E9),E9,0)/60),0)</f>
        <v>0</v>
      </c>
      <c r="G9" s="8">
        <f>IF(ISNUMBER(B9),IF(WEEKDAY(B9,2)&lt;=5,$F$4,0),0)</f>
        <v>8</v>
      </c>
      <c r="H9" s="20"/>
    </row>
    <row r="10" spans="1:8" x14ac:dyDescent="0.25">
      <c r="A10" s="7" t="str">
        <f>IF(ISNUMBER(B10),CHOOSE(WEEKDAY(B10),"So","Mo","Di","Mi","Do","Fr","Sa"),"")</f>
        <v>Mi</v>
      </c>
      <c r="B10" s="17">
        <f>IF(MONTH($F$3+3)=MONTH($F$3),$F$3+3,"")</f>
        <v>46330</v>
      </c>
      <c r="C10" s="18"/>
      <c r="D10" s="18"/>
      <c r="E10" s="19"/>
      <c r="F10" s="11">
        <f>IF(AND(ISNUMBER(C10),ISNUMBER(D10)),MAX(0,(D10-C10+IF(D10&lt;C10,1,0))*24-IF(ISNUMBER(E10),E10,0)/60),0)</f>
        <v>0</v>
      </c>
      <c r="G10" s="8">
        <f>IF(ISNUMBER(B10),IF(WEEKDAY(B10,2)&lt;=5,$F$4,0),0)</f>
        <v>8</v>
      </c>
      <c r="H10" s="20"/>
    </row>
    <row r="11" spans="1:8" x14ac:dyDescent="0.25">
      <c r="A11" s="7" t="str">
        <f>IF(ISNUMBER(B11),CHOOSE(WEEKDAY(B11),"So","Mo","Di","Mi","Do","Fr","Sa"),"")</f>
        <v>Do</v>
      </c>
      <c r="B11" s="17">
        <f>IF(MONTH($F$3+4)=MONTH($F$3),$F$3+4,"")</f>
        <v>46331</v>
      </c>
      <c r="C11" s="18"/>
      <c r="D11" s="18"/>
      <c r="E11" s="19"/>
      <c r="F11" s="11">
        <f>IF(AND(ISNUMBER(C11),ISNUMBER(D11)),MAX(0,(D11-C11+IF(D11&lt;C11,1,0))*24-IF(ISNUMBER(E11),E11,0)/60),0)</f>
        <v>0</v>
      </c>
      <c r="G11" s="8">
        <f>IF(ISNUMBER(B11),IF(WEEKDAY(B11,2)&lt;=5,$F$4,0),0)</f>
        <v>8</v>
      </c>
      <c r="H11" s="20"/>
    </row>
    <row r="12" spans="1:8" x14ac:dyDescent="0.25">
      <c r="A12" s="7" t="str">
        <f>IF(ISNUMBER(B12),CHOOSE(WEEKDAY(B12),"So","Mo","Di","Mi","Do","Fr","Sa"),"")</f>
        <v>Fr</v>
      </c>
      <c r="B12" s="17">
        <f>IF(MONTH($F$3+5)=MONTH($F$3),$F$3+5,"")</f>
        <v>46332</v>
      </c>
      <c r="C12" s="18"/>
      <c r="D12" s="18"/>
      <c r="E12" s="19"/>
      <c r="F12" s="11">
        <f>IF(AND(ISNUMBER(C12),ISNUMBER(D12)),MAX(0,(D12-C12+IF(D12&lt;C12,1,0))*24-IF(ISNUMBER(E12),E12,0)/60),0)</f>
        <v>0</v>
      </c>
      <c r="G12" s="8">
        <f>IF(ISNUMBER(B12),IF(WEEKDAY(B12,2)&lt;=5,$F$4,0),0)</f>
        <v>8</v>
      </c>
      <c r="H12" s="20"/>
    </row>
    <row r="13" spans="1:8" x14ac:dyDescent="0.25">
      <c r="A13" s="7" t="str">
        <f>IF(ISNUMBER(B13),CHOOSE(WEEKDAY(B13),"So","Mo","Di","Mi","Do","Fr","Sa"),"")</f>
        <v>Sa</v>
      </c>
      <c r="B13" s="17">
        <f>IF(MONTH($F$3+6)=MONTH($F$3),$F$3+6,"")</f>
        <v>46333</v>
      </c>
      <c r="C13" s="18"/>
      <c r="D13" s="18"/>
      <c r="E13" s="19"/>
      <c r="F13" s="11">
        <f>IF(AND(ISNUMBER(C13),ISNUMBER(D13)),MAX(0,(D13-C13+IF(D13&lt;C13,1,0))*24-IF(ISNUMBER(E13),E13,0)/60),0)</f>
        <v>0</v>
      </c>
      <c r="G13" s="8">
        <f>IF(ISNUMBER(B13),IF(WEEKDAY(B13,2)&lt;=5,$F$4,0),0)</f>
        <v>0</v>
      </c>
      <c r="H13" s="20"/>
    </row>
    <row r="14" spans="1:8" x14ac:dyDescent="0.25">
      <c r="A14" s="7" t="str">
        <f>IF(ISNUMBER(B14),CHOOSE(WEEKDAY(B14),"So","Mo","Di","Mi","Do","Fr","Sa"),"")</f>
        <v>So</v>
      </c>
      <c r="B14" s="17">
        <f>IF(MONTH($F$3+7)=MONTH($F$3),$F$3+7,"")</f>
        <v>46334</v>
      </c>
      <c r="C14" s="18"/>
      <c r="D14" s="18"/>
      <c r="E14" s="19"/>
      <c r="F14" s="11">
        <f>IF(AND(ISNUMBER(C14),ISNUMBER(D14)),MAX(0,(D14-C14+IF(D14&lt;C14,1,0))*24-IF(ISNUMBER(E14),E14,0)/60),0)</f>
        <v>0</v>
      </c>
      <c r="G14" s="8">
        <f>IF(ISNUMBER(B14),IF(WEEKDAY(B14,2)&lt;=5,$F$4,0),0)</f>
        <v>0</v>
      </c>
      <c r="H14" s="20"/>
    </row>
    <row r="15" spans="1:8" x14ac:dyDescent="0.25">
      <c r="A15" s="7" t="str">
        <f>IF(ISNUMBER(B15),CHOOSE(WEEKDAY(B15),"So","Mo","Di","Mi","Do","Fr","Sa"),"")</f>
        <v>Mo</v>
      </c>
      <c r="B15" s="17">
        <f>IF(MONTH($F$3+8)=MONTH($F$3),$F$3+8,"")</f>
        <v>46335</v>
      </c>
      <c r="C15" s="18"/>
      <c r="D15" s="18"/>
      <c r="E15" s="19"/>
      <c r="F15" s="11">
        <f>IF(AND(ISNUMBER(C15),ISNUMBER(D15)),MAX(0,(D15-C15+IF(D15&lt;C15,1,0))*24-IF(ISNUMBER(E15),E15,0)/60),0)</f>
        <v>0</v>
      </c>
      <c r="G15" s="8">
        <f>IF(ISNUMBER(B15),IF(WEEKDAY(B15,2)&lt;=5,$F$4,0),0)</f>
        <v>8</v>
      </c>
      <c r="H15" s="20"/>
    </row>
    <row r="16" spans="1:8" x14ac:dyDescent="0.25">
      <c r="A16" s="7" t="str">
        <f>IF(ISNUMBER(B16),CHOOSE(WEEKDAY(B16),"So","Mo","Di","Mi","Do","Fr","Sa"),"")</f>
        <v>Di</v>
      </c>
      <c r="B16" s="17">
        <f>IF(MONTH($F$3+9)=MONTH($F$3),$F$3+9,"")</f>
        <v>46336</v>
      </c>
      <c r="C16" s="18"/>
      <c r="D16" s="18"/>
      <c r="E16" s="19"/>
      <c r="F16" s="11">
        <f>IF(AND(ISNUMBER(C16),ISNUMBER(D16)),MAX(0,(D16-C16+IF(D16&lt;C16,1,0))*24-IF(ISNUMBER(E16),E16,0)/60),0)</f>
        <v>0</v>
      </c>
      <c r="G16" s="8">
        <f>IF(ISNUMBER(B16),IF(WEEKDAY(B16,2)&lt;=5,$F$4,0),0)</f>
        <v>8</v>
      </c>
      <c r="H16" s="20"/>
    </row>
    <row r="17" spans="1:8" x14ac:dyDescent="0.25">
      <c r="A17" s="7" t="str">
        <f>IF(ISNUMBER(B17),CHOOSE(WEEKDAY(B17),"So","Mo","Di","Mi","Do","Fr","Sa"),"")</f>
        <v>Mi</v>
      </c>
      <c r="B17" s="17">
        <f>IF(MONTH($F$3+10)=MONTH($F$3),$F$3+10,"")</f>
        <v>46337</v>
      </c>
      <c r="C17" s="18"/>
      <c r="D17" s="18"/>
      <c r="E17" s="19"/>
      <c r="F17" s="11">
        <f>IF(AND(ISNUMBER(C17),ISNUMBER(D17)),MAX(0,(D17-C17+IF(D17&lt;C17,1,0))*24-IF(ISNUMBER(E17),E17,0)/60),0)</f>
        <v>0</v>
      </c>
      <c r="G17" s="8">
        <f>IF(ISNUMBER(B17),IF(WEEKDAY(B17,2)&lt;=5,$F$4,0),0)</f>
        <v>8</v>
      </c>
      <c r="H17" s="20"/>
    </row>
    <row r="18" spans="1:8" x14ac:dyDescent="0.25">
      <c r="A18" s="7" t="str">
        <f>IF(ISNUMBER(B18),CHOOSE(WEEKDAY(B18),"So","Mo","Di","Mi","Do","Fr","Sa"),"")</f>
        <v>Do</v>
      </c>
      <c r="B18" s="17">
        <f>IF(MONTH($F$3+11)=MONTH($F$3),$F$3+11,"")</f>
        <v>46338</v>
      </c>
      <c r="C18" s="18"/>
      <c r="D18" s="18"/>
      <c r="E18" s="19"/>
      <c r="F18" s="11">
        <f>IF(AND(ISNUMBER(C18),ISNUMBER(D18)),MAX(0,(D18-C18+IF(D18&lt;C18,1,0))*24-IF(ISNUMBER(E18),E18,0)/60),0)</f>
        <v>0</v>
      </c>
      <c r="G18" s="8">
        <f>IF(ISNUMBER(B18),IF(WEEKDAY(B18,2)&lt;=5,$F$4,0),0)</f>
        <v>8</v>
      </c>
      <c r="H18" s="20"/>
    </row>
    <row r="19" spans="1:8" x14ac:dyDescent="0.25">
      <c r="A19" s="7" t="str">
        <f>IF(ISNUMBER(B19),CHOOSE(WEEKDAY(B19),"So","Mo","Di","Mi","Do","Fr","Sa"),"")</f>
        <v>Fr</v>
      </c>
      <c r="B19" s="17">
        <f>IF(MONTH($F$3+12)=MONTH($F$3),$F$3+12,"")</f>
        <v>46339</v>
      </c>
      <c r="C19" s="18"/>
      <c r="D19" s="18"/>
      <c r="E19" s="19"/>
      <c r="F19" s="11">
        <f>IF(AND(ISNUMBER(C19),ISNUMBER(D19)),MAX(0,(D19-C19+IF(D19&lt;C19,1,0))*24-IF(ISNUMBER(E19),E19,0)/60),0)</f>
        <v>0</v>
      </c>
      <c r="G19" s="8">
        <f>IF(ISNUMBER(B19),IF(WEEKDAY(B19,2)&lt;=5,$F$4,0),0)</f>
        <v>8</v>
      </c>
      <c r="H19" s="20"/>
    </row>
    <row r="20" spans="1:8" x14ac:dyDescent="0.25">
      <c r="A20" s="7" t="str">
        <f>IF(ISNUMBER(B20),CHOOSE(WEEKDAY(B20),"So","Mo","Di","Mi","Do","Fr","Sa"),"")</f>
        <v>Sa</v>
      </c>
      <c r="B20" s="17">
        <f>IF(MONTH($F$3+13)=MONTH($F$3),$F$3+13,"")</f>
        <v>46340</v>
      </c>
      <c r="C20" s="18"/>
      <c r="D20" s="18"/>
      <c r="E20" s="19"/>
      <c r="F20" s="11">
        <f>IF(AND(ISNUMBER(C20),ISNUMBER(D20)),MAX(0,(D20-C20+IF(D20&lt;C20,1,0))*24-IF(ISNUMBER(E20),E20,0)/60),0)</f>
        <v>0</v>
      </c>
      <c r="G20" s="8">
        <f>IF(ISNUMBER(B20),IF(WEEKDAY(B20,2)&lt;=5,$F$4,0),0)</f>
        <v>0</v>
      </c>
      <c r="H20" s="20"/>
    </row>
    <row r="21" spans="1:8" x14ac:dyDescent="0.25">
      <c r="A21" s="7" t="str">
        <f>IF(ISNUMBER(B21),CHOOSE(WEEKDAY(B21),"So","Mo","Di","Mi","Do","Fr","Sa"),"")</f>
        <v>So</v>
      </c>
      <c r="B21" s="17">
        <f>IF(MONTH($F$3+14)=MONTH($F$3),$F$3+14,"")</f>
        <v>46341</v>
      </c>
      <c r="C21" s="18"/>
      <c r="D21" s="18"/>
      <c r="E21" s="19"/>
      <c r="F21" s="11">
        <f>IF(AND(ISNUMBER(C21),ISNUMBER(D21)),MAX(0,(D21-C21+IF(D21&lt;C21,1,0))*24-IF(ISNUMBER(E21),E21,0)/60),0)</f>
        <v>0</v>
      </c>
      <c r="G21" s="8">
        <f>IF(ISNUMBER(B21),IF(WEEKDAY(B21,2)&lt;=5,$F$4,0),0)</f>
        <v>0</v>
      </c>
      <c r="H21" s="20"/>
    </row>
    <row r="22" spans="1:8" x14ac:dyDescent="0.25">
      <c r="A22" s="7" t="str">
        <f>IF(ISNUMBER(B22),CHOOSE(WEEKDAY(B22),"So","Mo","Di","Mi","Do","Fr","Sa"),"")</f>
        <v>Mo</v>
      </c>
      <c r="B22" s="17">
        <f>IF(MONTH($F$3+15)=MONTH($F$3),$F$3+15,"")</f>
        <v>46342</v>
      </c>
      <c r="C22" s="18"/>
      <c r="D22" s="18"/>
      <c r="E22" s="19"/>
      <c r="F22" s="11">
        <f>IF(AND(ISNUMBER(C22),ISNUMBER(D22)),MAX(0,(D22-C22+IF(D22&lt;C22,1,0))*24-IF(ISNUMBER(E22),E22,0)/60),0)</f>
        <v>0</v>
      </c>
      <c r="G22" s="8">
        <f>IF(ISNUMBER(B22),IF(WEEKDAY(B22,2)&lt;=5,$F$4,0),0)</f>
        <v>8</v>
      </c>
      <c r="H22" s="20"/>
    </row>
    <row r="23" spans="1:8" x14ac:dyDescent="0.25">
      <c r="A23" s="7" t="str">
        <f>IF(ISNUMBER(B23),CHOOSE(WEEKDAY(B23),"So","Mo","Di","Mi","Do","Fr","Sa"),"")</f>
        <v>Di</v>
      </c>
      <c r="B23" s="17">
        <f>IF(MONTH($F$3+16)=MONTH($F$3),$F$3+16,"")</f>
        <v>46343</v>
      </c>
      <c r="C23" s="18"/>
      <c r="D23" s="18"/>
      <c r="E23" s="19"/>
      <c r="F23" s="11">
        <f>IF(AND(ISNUMBER(C23),ISNUMBER(D23)),MAX(0,(D23-C23+IF(D23&lt;C23,1,0))*24-IF(ISNUMBER(E23),E23,0)/60),0)</f>
        <v>0</v>
      </c>
      <c r="G23" s="8">
        <f>IF(ISNUMBER(B23),IF(WEEKDAY(B23,2)&lt;=5,$F$4,0),0)</f>
        <v>8</v>
      </c>
      <c r="H23" s="20"/>
    </row>
    <row r="24" spans="1:8" x14ac:dyDescent="0.25">
      <c r="A24" s="7" t="str">
        <f>IF(ISNUMBER(B24),CHOOSE(WEEKDAY(B24),"So","Mo","Di","Mi","Do","Fr","Sa"),"")</f>
        <v>Mi</v>
      </c>
      <c r="B24" s="17">
        <f>IF(MONTH($F$3+17)=MONTH($F$3),$F$3+17,"")</f>
        <v>46344</v>
      </c>
      <c r="C24" s="18"/>
      <c r="D24" s="18"/>
      <c r="E24" s="19"/>
      <c r="F24" s="11">
        <f>IF(AND(ISNUMBER(C24),ISNUMBER(D24)),MAX(0,(D24-C24+IF(D24&lt;C24,1,0))*24-IF(ISNUMBER(E24),E24,0)/60),0)</f>
        <v>0</v>
      </c>
      <c r="G24" s="8">
        <f>IF(ISNUMBER(B24),IF(WEEKDAY(B24,2)&lt;=5,$F$4,0),0)</f>
        <v>8</v>
      </c>
      <c r="H24" s="20"/>
    </row>
    <row r="25" spans="1:8" x14ac:dyDescent="0.25">
      <c r="A25" s="7" t="str">
        <f>IF(ISNUMBER(B25),CHOOSE(WEEKDAY(B25),"So","Mo","Di","Mi","Do","Fr","Sa"),"")</f>
        <v>Do</v>
      </c>
      <c r="B25" s="17">
        <f>IF(MONTH($F$3+18)=MONTH($F$3),$F$3+18,"")</f>
        <v>46345</v>
      </c>
      <c r="C25" s="18"/>
      <c r="D25" s="18"/>
      <c r="E25" s="19"/>
      <c r="F25" s="11">
        <f>IF(AND(ISNUMBER(C25),ISNUMBER(D25)),MAX(0,(D25-C25+IF(D25&lt;C25,1,0))*24-IF(ISNUMBER(E25),E25,0)/60),0)</f>
        <v>0</v>
      </c>
      <c r="G25" s="8">
        <f>IF(ISNUMBER(B25),IF(WEEKDAY(B25,2)&lt;=5,$F$4,0),0)</f>
        <v>8</v>
      </c>
      <c r="H25" s="20"/>
    </row>
    <row r="26" spans="1:8" x14ac:dyDescent="0.25">
      <c r="A26" s="7" t="str">
        <f>IF(ISNUMBER(B26),CHOOSE(WEEKDAY(B26),"So","Mo","Di","Mi","Do","Fr","Sa"),"")</f>
        <v>Fr</v>
      </c>
      <c r="B26" s="17">
        <f>IF(MONTH($F$3+19)=MONTH($F$3),$F$3+19,"")</f>
        <v>46346</v>
      </c>
      <c r="C26" s="18"/>
      <c r="D26" s="18"/>
      <c r="E26" s="19"/>
      <c r="F26" s="11">
        <f>IF(AND(ISNUMBER(C26),ISNUMBER(D26)),MAX(0,(D26-C26+IF(D26&lt;C26,1,0))*24-IF(ISNUMBER(E26),E26,0)/60),0)</f>
        <v>0</v>
      </c>
      <c r="G26" s="8">
        <f>IF(ISNUMBER(B26),IF(WEEKDAY(B26,2)&lt;=5,$F$4,0),0)</f>
        <v>8</v>
      </c>
      <c r="H26" s="20"/>
    </row>
    <row r="27" spans="1:8" x14ac:dyDescent="0.25">
      <c r="A27" s="7" t="str">
        <f>IF(ISNUMBER(B27),CHOOSE(WEEKDAY(B27),"So","Mo","Di","Mi","Do","Fr","Sa"),"")</f>
        <v>Sa</v>
      </c>
      <c r="B27" s="17">
        <f>IF(MONTH($F$3+20)=MONTH($F$3),$F$3+20,"")</f>
        <v>46347</v>
      </c>
      <c r="C27" s="18"/>
      <c r="D27" s="18"/>
      <c r="E27" s="19"/>
      <c r="F27" s="11">
        <f>IF(AND(ISNUMBER(C27),ISNUMBER(D27)),MAX(0,(D27-C27+IF(D27&lt;C27,1,0))*24-IF(ISNUMBER(E27),E27,0)/60),0)</f>
        <v>0</v>
      </c>
      <c r="G27" s="8">
        <f>IF(ISNUMBER(B27),IF(WEEKDAY(B27,2)&lt;=5,$F$4,0),0)</f>
        <v>0</v>
      </c>
      <c r="H27" s="20"/>
    </row>
    <row r="28" spans="1:8" x14ac:dyDescent="0.25">
      <c r="A28" s="7" t="str">
        <f>IF(ISNUMBER(B28),CHOOSE(WEEKDAY(B28),"So","Mo","Di","Mi","Do","Fr","Sa"),"")</f>
        <v>So</v>
      </c>
      <c r="B28" s="17">
        <f>IF(MONTH($F$3+21)=MONTH($F$3),$F$3+21,"")</f>
        <v>46348</v>
      </c>
      <c r="C28" s="18"/>
      <c r="D28" s="18"/>
      <c r="E28" s="19"/>
      <c r="F28" s="11">
        <f>IF(AND(ISNUMBER(C28),ISNUMBER(D28)),MAX(0,(D28-C28+IF(D28&lt;C28,1,0))*24-IF(ISNUMBER(E28),E28,0)/60),0)</f>
        <v>0</v>
      </c>
      <c r="G28" s="8">
        <f>IF(ISNUMBER(B28),IF(WEEKDAY(B28,2)&lt;=5,$F$4,0),0)</f>
        <v>0</v>
      </c>
      <c r="H28" s="20"/>
    </row>
    <row r="29" spans="1:8" x14ac:dyDescent="0.25">
      <c r="A29" s="7" t="str">
        <f>IF(ISNUMBER(B29),CHOOSE(WEEKDAY(B29),"So","Mo","Di","Mi","Do","Fr","Sa"),"")</f>
        <v>Mo</v>
      </c>
      <c r="B29" s="17">
        <f>IF(MONTH($F$3+22)=MONTH($F$3),$F$3+22,"")</f>
        <v>46349</v>
      </c>
      <c r="C29" s="18"/>
      <c r="D29" s="18"/>
      <c r="E29" s="19"/>
      <c r="F29" s="11">
        <f>IF(AND(ISNUMBER(C29),ISNUMBER(D29)),MAX(0,(D29-C29+IF(D29&lt;C29,1,0))*24-IF(ISNUMBER(E29),E29,0)/60),0)</f>
        <v>0</v>
      </c>
      <c r="G29" s="8">
        <f>IF(ISNUMBER(B29),IF(WEEKDAY(B29,2)&lt;=5,$F$4,0),0)</f>
        <v>8</v>
      </c>
      <c r="H29" s="20"/>
    </row>
    <row r="30" spans="1:8" x14ac:dyDescent="0.25">
      <c r="A30" s="7" t="str">
        <f>IF(ISNUMBER(B30),CHOOSE(WEEKDAY(B30),"So","Mo","Di","Mi","Do","Fr","Sa"),"")</f>
        <v>Di</v>
      </c>
      <c r="B30" s="17">
        <f>IF(MONTH($F$3+23)=MONTH($F$3),$F$3+23,"")</f>
        <v>46350</v>
      </c>
      <c r="C30" s="18"/>
      <c r="D30" s="18"/>
      <c r="E30" s="19"/>
      <c r="F30" s="11">
        <f>IF(AND(ISNUMBER(C30),ISNUMBER(D30)),MAX(0,(D30-C30+IF(D30&lt;C30,1,0))*24-IF(ISNUMBER(E30),E30,0)/60),0)</f>
        <v>0</v>
      </c>
      <c r="G30" s="8">
        <f>IF(ISNUMBER(B30),IF(WEEKDAY(B30,2)&lt;=5,$F$4,0),0)</f>
        <v>8</v>
      </c>
      <c r="H30" s="20"/>
    </row>
    <row r="31" spans="1:8" x14ac:dyDescent="0.25">
      <c r="A31" s="7" t="str">
        <f>IF(ISNUMBER(B31),CHOOSE(WEEKDAY(B31),"So","Mo","Di","Mi","Do","Fr","Sa"),"")</f>
        <v>Mi</v>
      </c>
      <c r="B31" s="17">
        <f>IF(MONTH($F$3+24)=MONTH($F$3),$F$3+24,"")</f>
        <v>46351</v>
      </c>
      <c r="C31" s="18"/>
      <c r="D31" s="18"/>
      <c r="E31" s="19"/>
      <c r="F31" s="11">
        <f>IF(AND(ISNUMBER(C31),ISNUMBER(D31)),MAX(0,(D31-C31+IF(D31&lt;C31,1,0))*24-IF(ISNUMBER(E31),E31,0)/60),0)</f>
        <v>0</v>
      </c>
      <c r="G31" s="8">
        <f>IF(ISNUMBER(B31),IF(WEEKDAY(B31,2)&lt;=5,$F$4,0),0)</f>
        <v>8</v>
      </c>
      <c r="H31" s="20"/>
    </row>
    <row r="32" spans="1:8" x14ac:dyDescent="0.25">
      <c r="A32" s="7" t="str">
        <f>IF(ISNUMBER(B32),CHOOSE(WEEKDAY(B32),"So","Mo","Di","Mi","Do","Fr","Sa"),"")</f>
        <v>Do</v>
      </c>
      <c r="B32" s="17">
        <f>IF(MONTH($F$3+25)=MONTH($F$3),$F$3+25,"")</f>
        <v>46352</v>
      </c>
      <c r="C32" s="18"/>
      <c r="D32" s="18"/>
      <c r="E32" s="19"/>
      <c r="F32" s="11">
        <f>IF(AND(ISNUMBER(C32),ISNUMBER(D32)),MAX(0,(D32-C32+IF(D32&lt;C32,1,0))*24-IF(ISNUMBER(E32),E32,0)/60),0)</f>
        <v>0</v>
      </c>
      <c r="G32" s="8">
        <f>IF(ISNUMBER(B32),IF(WEEKDAY(B32,2)&lt;=5,$F$4,0),0)</f>
        <v>8</v>
      </c>
      <c r="H32" s="20"/>
    </row>
    <row r="33" spans="1:8" x14ac:dyDescent="0.25">
      <c r="A33" s="7" t="str">
        <f>IF(ISNUMBER(B33),CHOOSE(WEEKDAY(B33),"So","Mo","Di","Mi","Do","Fr","Sa"),"")</f>
        <v>Fr</v>
      </c>
      <c r="B33" s="17">
        <f>IF(MONTH($F$3+26)=MONTH($F$3),$F$3+26,"")</f>
        <v>46353</v>
      </c>
      <c r="C33" s="18"/>
      <c r="D33" s="18"/>
      <c r="E33" s="19"/>
      <c r="F33" s="11">
        <f>IF(AND(ISNUMBER(C33),ISNUMBER(D33)),MAX(0,(D33-C33+IF(D33&lt;C33,1,0))*24-IF(ISNUMBER(E33),E33,0)/60),0)</f>
        <v>0</v>
      </c>
      <c r="G33" s="8">
        <f>IF(ISNUMBER(B33),IF(WEEKDAY(B33,2)&lt;=5,$F$4,0),0)</f>
        <v>8</v>
      </c>
      <c r="H33" s="20"/>
    </row>
    <row r="34" spans="1:8" x14ac:dyDescent="0.25">
      <c r="A34" s="7" t="str">
        <f>IF(ISNUMBER(B34),CHOOSE(WEEKDAY(B34),"So","Mo","Di","Mi","Do","Fr","Sa"),"")</f>
        <v>Sa</v>
      </c>
      <c r="B34" s="17">
        <f>IF(MONTH($F$3+27)=MONTH($F$3),$F$3+27,"")</f>
        <v>46354</v>
      </c>
      <c r="C34" s="18"/>
      <c r="D34" s="18"/>
      <c r="E34" s="19"/>
      <c r="F34" s="11">
        <f>IF(AND(ISNUMBER(C34),ISNUMBER(D34)),MAX(0,(D34-C34+IF(D34&lt;C34,1,0))*24-IF(ISNUMBER(E34),E34,0)/60),0)</f>
        <v>0</v>
      </c>
      <c r="G34" s="8">
        <f>IF(ISNUMBER(B34),IF(WEEKDAY(B34,2)&lt;=5,$F$4,0),0)</f>
        <v>0</v>
      </c>
      <c r="H34" s="20"/>
    </row>
    <row r="35" spans="1:8" x14ac:dyDescent="0.25">
      <c r="A35" s="7" t="str">
        <f>IF(ISNUMBER(B35),CHOOSE(WEEKDAY(B35),"So","Mo","Di","Mi","Do","Fr","Sa"),"")</f>
        <v>So</v>
      </c>
      <c r="B35" s="17">
        <f>IF(MONTH($F$3+28)=MONTH($F$3),$F$3+28,"")</f>
        <v>46355</v>
      </c>
      <c r="C35" s="18"/>
      <c r="D35" s="18"/>
      <c r="E35" s="19"/>
      <c r="F35" s="11">
        <f>IF(AND(ISNUMBER(C35),ISNUMBER(D35)),MAX(0,(D35-C35+IF(D35&lt;C35,1,0))*24-IF(ISNUMBER(E35),E35,0)/60),0)</f>
        <v>0</v>
      </c>
      <c r="G35" s="8">
        <f>IF(ISNUMBER(B35),IF(WEEKDAY(B35,2)&lt;=5,$F$4,0),0)</f>
        <v>0</v>
      </c>
      <c r="H35" s="20"/>
    </row>
    <row r="36" spans="1:8" x14ac:dyDescent="0.25">
      <c r="A36" s="7" t="str">
        <f>IF(ISNUMBER(B36),CHOOSE(WEEKDAY(B36),"So","Mo","Di","Mi","Do","Fr","Sa"),"")</f>
        <v>Mo</v>
      </c>
      <c r="B36" s="17">
        <f>IF(MONTH($F$3+29)=MONTH($F$3),$F$3+29,"")</f>
        <v>46356</v>
      </c>
      <c r="C36" s="18"/>
      <c r="D36" s="18"/>
      <c r="E36" s="19"/>
      <c r="F36" s="11">
        <f>IF(AND(ISNUMBER(C36),ISNUMBER(D36)),MAX(0,(D36-C36+IF(D36&lt;C36,1,0))*24-IF(ISNUMBER(E36),E36,0)/60),0)</f>
        <v>0</v>
      </c>
      <c r="G36" s="8">
        <f>IF(ISNUMBER(B36),IF(WEEKDAY(B36,2)&lt;=5,$F$4,0),0)</f>
        <v>8</v>
      </c>
      <c r="H36" s="20"/>
    </row>
    <row r="37" spans="1:8" x14ac:dyDescent="0.25">
      <c r="A37" s="7" t="str">
        <f>IF(ISNUMBER(B37),CHOOSE(WEEKDAY(B37),"So","Mo","Di","Mi","Do","Fr","Sa"),"")</f>
        <v/>
      </c>
      <c r="B37" s="17" t="str">
        <f>IF(MONTH($F$3+30)=MONTH($F$3),$F$3+30,"")</f>
        <v/>
      </c>
      <c r="C37" s="18"/>
      <c r="D37" s="18"/>
      <c r="E37" s="19"/>
      <c r="F37" s="11">
        <f>IF(AND(ISNUMBER(C37),ISNUMBER(D37)),MAX(0,(D37-C37+IF(D37&lt;C37,1,0))*24-IF(ISNUMBER(E37),E37,0)/60),0)</f>
        <v>0</v>
      </c>
      <c r="G37" s="8">
        <f>IF(ISNUMBER(B37),IF(WEEKDAY(B37,2)&lt;=5,$F$4,0),0)</f>
        <v>0</v>
      </c>
      <c r="H37" s="20"/>
    </row>
    <row r="39" spans="1:6" x14ac:dyDescent="0.25">
      <c r="A39" s="21" t="s">
        <v>38</v>
      </c>
      <c r="B39" s="21"/>
      <c r="C39" s="21"/>
      <c r="D39" s="21"/>
      <c r="E39" s="21"/>
      <c r="F39" s="11">
        <f>SUM(F7:F37)</f>
        <v>0</v>
      </c>
    </row>
    <row r="40" spans="1:6" x14ac:dyDescent="0.25">
      <c r="A40" s="21" t="s">
        <v>39</v>
      </c>
      <c r="B40" s="21"/>
      <c r="C40" s="21"/>
      <c r="D40" s="21"/>
      <c r="E40" s="21"/>
      <c r="F40" s="11">
        <f>SUM(G7:G37)</f>
        <v>168</v>
      </c>
    </row>
    <row r="41" spans="1:6" x14ac:dyDescent="0.25">
      <c r="A41" s="21" t="s">
        <v>40</v>
      </c>
      <c r="B41" s="21"/>
      <c r="C41" s="21"/>
      <c r="D41" s="21"/>
      <c r="E41" s="21"/>
      <c r="F41" s="12">
        <f>F39-F40</f>
        <v>-168</v>
      </c>
    </row>
    <row r="42" spans="1:6" x14ac:dyDescent="0.25">
      <c r="A42" s="21" t="s">
        <v>11</v>
      </c>
      <c r="B42" s="21"/>
      <c r="C42" s="21"/>
      <c r="D42" s="21"/>
      <c r="E42" s="21"/>
      <c r="F42" s="13">
        <f>COUNTIF(F7:F37,"&gt;0")</f>
        <v>0</v>
      </c>
    </row>
    <row r="44" ht="30" customHeight="1" x14ac:dyDescent="0.25"/>
    <row r="45" spans="1:8" x14ac:dyDescent="0.25">
      <c r="A45" s="22" t="s">
        <v>41</v>
      </c>
      <c r="B45" s="22"/>
      <c r="C45" s="22"/>
      <c r="E45" s="22" t="s">
        <v>42</v>
      </c>
      <c r="F45" s="22"/>
      <c r="G45" s="22"/>
      <c r="H45" s="22"/>
    </row>
    <row r="47" ht="44" customHeight="1" spans="1:8" x14ac:dyDescent="0.25">
      <c r="A47" s="14" t="s">
        <v>43</v>
      </c>
      <c r="B47" s="14"/>
      <c r="C47" s="14"/>
      <c r="D47" s="14"/>
      <c r="E47" s="14"/>
      <c r="F47" s="14"/>
      <c r="G47" s="14"/>
      <c r="H47" s="14"/>
    </row>
  </sheetData>
  <mergeCells count="12">
    <mergeCell ref="A1:H1"/>
    <mergeCell ref="A2:H2"/>
    <mergeCell ref="B3:D3"/>
    <mergeCell ref="F3:H3"/>
    <mergeCell ref="B4:D4"/>
    <mergeCell ref="A39:E39"/>
    <mergeCell ref="A40:E40"/>
    <mergeCell ref="A41:E41"/>
    <mergeCell ref="A42:E42"/>
    <mergeCell ref="A45:C45"/>
    <mergeCell ref="E45:H45"/>
    <mergeCell ref="A47:H47"/>
  </mergeCells>
  <conditionalFormatting sqref="A7:H37">
    <cfRule type="expression" dxfId="10" priority="1">
      <formula>AND(ISNUMBER($B7),WEEKDAY($B7,2)&gt;5)</formula>
    </cfRule>
  </conditionalFormatting>
  <pageSetup paperSize="9" orientation="portrait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7"/>
  <sheetViews>
    <sheetView workbookViewId="0" showGridLines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12" customWidth="1"/>
    <col min="5" max="6" width="12" customWidth="1"/>
    <col min="8" max="8" width="24" customWidth="1"/>
  </cols>
  <sheetData>
    <row r="1" ht="24" customHeight="1" spans="1:8" x14ac:dyDescent="0.25">
      <c r="A1" s="1" t="s">
        <v>54</v>
      </c>
      <c r="B1" s="1"/>
      <c r="C1" s="1"/>
      <c r="D1" s="1"/>
      <c r="E1" s="1"/>
      <c r="F1" s="1"/>
      <c r="G1" s="1"/>
      <c r="H1" s="1"/>
    </row>
    <row r="2" ht="32" customHeight="1" spans="1:8" x14ac:dyDescent="0.25">
      <c r="A2" s="2" t="s">
        <v>28</v>
      </c>
      <c r="B2" s="2"/>
      <c r="C2" s="2"/>
      <c r="D2" s="2"/>
      <c r="E2" s="2"/>
      <c r="F2" s="2"/>
      <c r="G2" s="2"/>
      <c r="H2" s="2"/>
    </row>
    <row r="3" spans="1:8" x14ac:dyDescent="0.25">
      <c r="A3" s="3" t="s">
        <v>2</v>
      </c>
      <c r="B3" s="7" t="str">
        <f>'Übersicht'!$B$3</f>
        <v/>
      </c>
      <c r="C3" s="7"/>
      <c r="D3" s="7"/>
      <c r="E3" s="3" t="s">
        <v>6</v>
      </c>
      <c r="F3" s="16">
        <v>46357</v>
      </c>
      <c r="G3" s="16"/>
      <c r="H3" s="16"/>
    </row>
    <row r="4" spans="1:7" x14ac:dyDescent="0.25">
      <c r="A4" s="3" t="s">
        <v>4</v>
      </c>
      <c r="B4" s="7" t="str">
        <f>'Übersicht'!$B$4</f>
        <v/>
      </c>
      <c r="C4" s="7"/>
      <c r="D4" s="7"/>
      <c r="E4" s="3" t="s">
        <v>29</v>
      </c>
      <c r="F4" s="11">
        <f>'Übersicht'!$B$5</f>
        <v>8</v>
      </c>
      <c r="G4" t="s">
        <v>30</v>
      </c>
    </row>
    <row r="6" ht="30" customHeight="1" spans="1:8" x14ac:dyDescent="0.25">
      <c r="A6" s="6" t="s">
        <v>31</v>
      </c>
      <c r="B6" s="6" t="s">
        <v>32</v>
      </c>
      <c r="C6" s="6" t="s">
        <v>33</v>
      </c>
      <c r="D6" s="6" t="s">
        <v>34</v>
      </c>
      <c r="E6" s="6" t="s">
        <v>35</v>
      </c>
      <c r="F6" s="6" t="s">
        <v>36</v>
      </c>
      <c r="G6" s="6" t="s">
        <v>8</v>
      </c>
      <c r="H6" s="6" t="s">
        <v>37</v>
      </c>
    </row>
    <row r="7" spans="1:8" x14ac:dyDescent="0.25">
      <c r="A7" s="7" t="str">
        <f>IF(ISNUMBER(B7),CHOOSE(WEEKDAY(B7),"So","Mo","Di","Mi","Do","Fr","Sa"),"")</f>
        <v>Di</v>
      </c>
      <c r="B7" s="17">
        <f>IF(MONTH($F$3+0)=MONTH($F$3),$F$3+0,"")</f>
        <v>46357</v>
      </c>
      <c r="C7" s="18"/>
      <c r="D7" s="18"/>
      <c r="E7" s="19"/>
      <c r="F7" s="11">
        <f>IF(AND(ISNUMBER(C7),ISNUMBER(D7)),MAX(0,(D7-C7+IF(D7&lt;C7,1,0))*24-IF(ISNUMBER(E7),E7,0)/60),0)</f>
        <v>0</v>
      </c>
      <c r="G7" s="8">
        <f>IF(ISNUMBER(B7),IF(WEEKDAY(B7,2)&lt;=5,$F$4,0),0)</f>
        <v>8</v>
      </c>
      <c r="H7" s="20"/>
    </row>
    <row r="8" spans="1:8" x14ac:dyDescent="0.25">
      <c r="A8" s="7" t="str">
        <f>IF(ISNUMBER(B8),CHOOSE(WEEKDAY(B8),"So","Mo","Di","Mi","Do","Fr","Sa"),"")</f>
        <v>Mi</v>
      </c>
      <c r="B8" s="17">
        <f>IF(MONTH($F$3+1)=MONTH($F$3),$F$3+1,"")</f>
        <v>46358</v>
      </c>
      <c r="C8" s="18"/>
      <c r="D8" s="18"/>
      <c r="E8" s="19"/>
      <c r="F8" s="11">
        <f>IF(AND(ISNUMBER(C8),ISNUMBER(D8)),MAX(0,(D8-C8+IF(D8&lt;C8,1,0))*24-IF(ISNUMBER(E8),E8,0)/60),0)</f>
        <v>0</v>
      </c>
      <c r="G8" s="8">
        <f>IF(ISNUMBER(B8),IF(WEEKDAY(B8,2)&lt;=5,$F$4,0),0)</f>
        <v>8</v>
      </c>
      <c r="H8" s="20"/>
    </row>
    <row r="9" spans="1:8" x14ac:dyDescent="0.25">
      <c r="A9" s="7" t="str">
        <f>IF(ISNUMBER(B9),CHOOSE(WEEKDAY(B9),"So","Mo","Di","Mi","Do","Fr","Sa"),"")</f>
        <v>Do</v>
      </c>
      <c r="B9" s="17">
        <f>IF(MONTH($F$3+2)=MONTH($F$3),$F$3+2,"")</f>
        <v>46359</v>
      </c>
      <c r="C9" s="18"/>
      <c r="D9" s="18"/>
      <c r="E9" s="19"/>
      <c r="F9" s="11">
        <f>IF(AND(ISNUMBER(C9),ISNUMBER(D9)),MAX(0,(D9-C9+IF(D9&lt;C9,1,0))*24-IF(ISNUMBER(E9),E9,0)/60),0)</f>
        <v>0</v>
      </c>
      <c r="G9" s="8">
        <f>IF(ISNUMBER(B9),IF(WEEKDAY(B9,2)&lt;=5,$F$4,0),0)</f>
        <v>8</v>
      </c>
      <c r="H9" s="20"/>
    </row>
    <row r="10" spans="1:8" x14ac:dyDescent="0.25">
      <c r="A10" s="7" t="str">
        <f>IF(ISNUMBER(B10),CHOOSE(WEEKDAY(B10),"So","Mo","Di","Mi","Do","Fr","Sa"),"")</f>
        <v>Fr</v>
      </c>
      <c r="B10" s="17">
        <f>IF(MONTH($F$3+3)=MONTH($F$3),$F$3+3,"")</f>
        <v>46360</v>
      </c>
      <c r="C10" s="18"/>
      <c r="D10" s="18"/>
      <c r="E10" s="19"/>
      <c r="F10" s="11">
        <f>IF(AND(ISNUMBER(C10),ISNUMBER(D10)),MAX(0,(D10-C10+IF(D10&lt;C10,1,0))*24-IF(ISNUMBER(E10),E10,0)/60),0)</f>
        <v>0</v>
      </c>
      <c r="G10" s="8">
        <f>IF(ISNUMBER(B10),IF(WEEKDAY(B10,2)&lt;=5,$F$4,0),0)</f>
        <v>8</v>
      </c>
      <c r="H10" s="20"/>
    </row>
    <row r="11" spans="1:8" x14ac:dyDescent="0.25">
      <c r="A11" s="7" t="str">
        <f>IF(ISNUMBER(B11),CHOOSE(WEEKDAY(B11),"So","Mo","Di","Mi","Do","Fr","Sa"),"")</f>
        <v>Sa</v>
      </c>
      <c r="B11" s="17">
        <f>IF(MONTH($F$3+4)=MONTH($F$3),$F$3+4,"")</f>
        <v>46361</v>
      </c>
      <c r="C11" s="18"/>
      <c r="D11" s="18"/>
      <c r="E11" s="19"/>
      <c r="F11" s="11">
        <f>IF(AND(ISNUMBER(C11),ISNUMBER(D11)),MAX(0,(D11-C11+IF(D11&lt;C11,1,0))*24-IF(ISNUMBER(E11),E11,0)/60),0)</f>
        <v>0</v>
      </c>
      <c r="G11" s="8">
        <f>IF(ISNUMBER(B11),IF(WEEKDAY(B11,2)&lt;=5,$F$4,0),0)</f>
        <v>0</v>
      </c>
      <c r="H11" s="20"/>
    </row>
    <row r="12" spans="1:8" x14ac:dyDescent="0.25">
      <c r="A12" s="7" t="str">
        <f>IF(ISNUMBER(B12),CHOOSE(WEEKDAY(B12),"So","Mo","Di","Mi","Do","Fr","Sa"),"")</f>
        <v>So</v>
      </c>
      <c r="B12" s="17">
        <f>IF(MONTH($F$3+5)=MONTH($F$3),$F$3+5,"")</f>
        <v>46362</v>
      </c>
      <c r="C12" s="18"/>
      <c r="D12" s="18"/>
      <c r="E12" s="19"/>
      <c r="F12" s="11">
        <f>IF(AND(ISNUMBER(C12),ISNUMBER(D12)),MAX(0,(D12-C12+IF(D12&lt;C12,1,0))*24-IF(ISNUMBER(E12),E12,0)/60),0)</f>
        <v>0</v>
      </c>
      <c r="G12" s="8">
        <f>IF(ISNUMBER(B12),IF(WEEKDAY(B12,2)&lt;=5,$F$4,0),0)</f>
        <v>0</v>
      </c>
      <c r="H12" s="20"/>
    </row>
    <row r="13" spans="1:8" x14ac:dyDescent="0.25">
      <c r="A13" s="7" t="str">
        <f>IF(ISNUMBER(B13),CHOOSE(WEEKDAY(B13),"So","Mo","Di","Mi","Do","Fr","Sa"),"")</f>
        <v>Mo</v>
      </c>
      <c r="B13" s="17">
        <f>IF(MONTH($F$3+6)=MONTH($F$3),$F$3+6,"")</f>
        <v>46363</v>
      </c>
      <c r="C13" s="18"/>
      <c r="D13" s="18"/>
      <c r="E13" s="19"/>
      <c r="F13" s="11">
        <f>IF(AND(ISNUMBER(C13),ISNUMBER(D13)),MAX(0,(D13-C13+IF(D13&lt;C13,1,0))*24-IF(ISNUMBER(E13),E13,0)/60),0)</f>
        <v>0</v>
      </c>
      <c r="G13" s="8">
        <f>IF(ISNUMBER(B13),IF(WEEKDAY(B13,2)&lt;=5,$F$4,0),0)</f>
        <v>8</v>
      </c>
      <c r="H13" s="20"/>
    </row>
    <row r="14" spans="1:8" x14ac:dyDescent="0.25">
      <c r="A14" s="7" t="str">
        <f>IF(ISNUMBER(B14),CHOOSE(WEEKDAY(B14),"So","Mo","Di","Mi","Do","Fr","Sa"),"")</f>
        <v>Di</v>
      </c>
      <c r="B14" s="17">
        <f>IF(MONTH($F$3+7)=MONTH($F$3),$F$3+7,"")</f>
        <v>46364</v>
      </c>
      <c r="C14" s="18"/>
      <c r="D14" s="18"/>
      <c r="E14" s="19"/>
      <c r="F14" s="11">
        <f>IF(AND(ISNUMBER(C14),ISNUMBER(D14)),MAX(0,(D14-C14+IF(D14&lt;C14,1,0))*24-IF(ISNUMBER(E14),E14,0)/60),0)</f>
        <v>0</v>
      </c>
      <c r="G14" s="8">
        <f>IF(ISNUMBER(B14),IF(WEEKDAY(B14,2)&lt;=5,$F$4,0),0)</f>
        <v>8</v>
      </c>
      <c r="H14" s="20"/>
    </row>
    <row r="15" spans="1:8" x14ac:dyDescent="0.25">
      <c r="A15" s="7" t="str">
        <f>IF(ISNUMBER(B15),CHOOSE(WEEKDAY(B15),"So","Mo","Di","Mi","Do","Fr","Sa"),"")</f>
        <v>Mi</v>
      </c>
      <c r="B15" s="17">
        <f>IF(MONTH($F$3+8)=MONTH($F$3),$F$3+8,"")</f>
        <v>46365</v>
      </c>
      <c r="C15" s="18"/>
      <c r="D15" s="18"/>
      <c r="E15" s="19"/>
      <c r="F15" s="11">
        <f>IF(AND(ISNUMBER(C15),ISNUMBER(D15)),MAX(0,(D15-C15+IF(D15&lt;C15,1,0))*24-IF(ISNUMBER(E15),E15,0)/60),0)</f>
        <v>0</v>
      </c>
      <c r="G15" s="8">
        <f>IF(ISNUMBER(B15),IF(WEEKDAY(B15,2)&lt;=5,$F$4,0),0)</f>
        <v>8</v>
      </c>
      <c r="H15" s="20"/>
    </row>
    <row r="16" spans="1:8" x14ac:dyDescent="0.25">
      <c r="A16" s="7" t="str">
        <f>IF(ISNUMBER(B16),CHOOSE(WEEKDAY(B16),"So","Mo","Di","Mi","Do","Fr","Sa"),"")</f>
        <v>Do</v>
      </c>
      <c r="B16" s="17">
        <f>IF(MONTH($F$3+9)=MONTH($F$3),$F$3+9,"")</f>
        <v>46366</v>
      </c>
      <c r="C16" s="18"/>
      <c r="D16" s="18"/>
      <c r="E16" s="19"/>
      <c r="F16" s="11">
        <f>IF(AND(ISNUMBER(C16),ISNUMBER(D16)),MAX(0,(D16-C16+IF(D16&lt;C16,1,0))*24-IF(ISNUMBER(E16),E16,0)/60),0)</f>
        <v>0</v>
      </c>
      <c r="G16" s="8">
        <f>IF(ISNUMBER(B16),IF(WEEKDAY(B16,2)&lt;=5,$F$4,0),0)</f>
        <v>8</v>
      </c>
      <c r="H16" s="20"/>
    </row>
    <row r="17" spans="1:8" x14ac:dyDescent="0.25">
      <c r="A17" s="7" t="str">
        <f>IF(ISNUMBER(B17),CHOOSE(WEEKDAY(B17),"So","Mo","Di","Mi","Do","Fr","Sa"),"")</f>
        <v>Fr</v>
      </c>
      <c r="B17" s="17">
        <f>IF(MONTH($F$3+10)=MONTH($F$3),$F$3+10,"")</f>
        <v>46367</v>
      </c>
      <c r="C17" s="18"/>
      <c r="D17" s="18"/>
      <c r="E17" s="19"/>
      <c r="F17" s="11">
        <f>IF(AND(ISNUMBER(C17),ISNUMBER(D17)),MAX(0,(D17-C17+IF(D17&lt;C17,1,0))*24-IF(ISNUMBER(E17),E17,0)/60),0)</f>
        <v>0</v>
      </c>
      <c r="G17" s="8">
        <f>IF(ISNUMBER(B17),IF(WEEKDAY(B17,2)&lt;=5,$F$4,0),0)</f>
        <v>8</v>
      </c>
      <c r="H17" s="20"/>
    </row>
    <row r="18" spans="1:8" x14ac:dyDescent="0.25">
      <c r="A18" s="7" t="str">
        <f>IF(ISNUMBER(B18),CHOOSE(WEEKDAY(B18),"So","Mo","Di","Mi","Do","Fr","Sa"),"")</f>
        <v>Sa</v>
      </c>
      <c r="B18" s="17">
        <f>IF(MONTH($F$3+11)=MONTH($F$3),$F$3+11,"")</f>
        <v>46368</v>
      </c>
      <c r="C18" s="18"/>
      <c r="D18" s="18"/>
      <c r="E18" s="19"/>
      <c r="F18" s="11">
        <f>IF(AND(ISNUMBER(C18),ISNUMBER(D18)),MAX(0,(D18-C18+IF(D18&lt;C18,1,0))*24-IF(ISNUMBER(E18),E18,0)/60),0)</f>
        <v>0</v>
      </c>
      <c r="G18" s="8">
        <f>IF(ISNUMBER(B18),IF(WEEKDAY(B18,2)&lt;=5,$F$4,0),0)</f>
        <v>0</v>
      </c>
      <c r="H18" s="20"/>
    </row>
    <row r="19" spans="1:8" x14ac:dyDescent="0.25">
      <c r="A19" s="7" t="str">
        <f>IF(ISNUMBER(B19),CHOOSE(WEEKDAY(B19),"So","Mo","Di","Mi","Do","Fr","Sa"),"")</f>
        <v>So</v>
      </c>
      <c r="B19" s="17">
        <f>IF(MONTH($F$3+12)=MONTH($F$3),$F$3+12,"")</f>
        <v>46369</v>
      </c>
      <c r="C19" s="18"/>
      <c r="D19" s="18"/>
      <c r="E19" s="19"/>
      <c r="F19" s="11">
        <f>IF(AND(ISNUMBER(C19),ISNUMBER(D19)),MAX(0,(D19-C19+IF(D19&lt;C19,1,0))*24-IF(ISNUMBER(E19),E19,0)/60),0)</f>
        <v>0</v>
      </c>
      <c r="G19" s="8">
        <f>IF(ISNUMBER(B19),IF(WEEKDAY(B19,2)&lt;=5,$F$4,0),0)</f>
        <v>0</v>
      </c>
      <c r="H19" s="20"/>
    </row>
    <row r="20" spans="1:8" x14ac:dyDescent="0.25">
      <c r="A20" s="7" t="str">
        <f>IF(ISNUMBER(B20),CHOOSE(WEEKDAY(B20),"So","Mo","Di","Mi","Do","Fr","Sa"),"")</f>
        <v>Mo</v>
      </c>
      <c r="B20" s="17">
        <f>IF(MONTH($F$3+13)=MONTH($F$3),$F$3+13,"")</f>
        <v>46370</v>
      </c>
      <c r="C20" s="18"/>
      <c r="D20" s="18"/>
      <c r="E20" s="19"/>
      <c r="F20" s="11">
        <f>IF(AND(ISNUMBER(C20),ISNUMBER(D20)),MAX(0,(D20-C20+IF(D20&lt;C20,1,0))*24-IF(ISNUMBER(E20),E20,0)/60),0)</f>
        <v>0</v>
      </c>
      <c r="G20" s="8">
        <f>IF(ISNUMBER(B20),IF(WEEKDAY(B20,2)&lt;=5,$F$4,0),0)</f>
        <v>8</v>
      </c>
      <c r="H20" s="20"/>
    </row>
    <row r="21" spans="1:8" x14ac:dyDescent="0.25">
      <c r="A21" s="7" t="str">
        <f>IF(ISNUMBER(B21),CHOOSE(WEEKDAY(B21),"So","Mo","Di","Mi","Do","Fr","Sa"),"")</f>
        <v>Di</v>
      </c>
      <c r="B21" s="17">
        <f>IF(MONTH($F$3+14)=MONTH($F$3),$F$3+14,"")</f>
        <v>46371</v>
      </c>
      <c r="C21" s="18"/>
      <c r="D21" s="18"/>
      <c r="E21" s="19"/>
      <c r="F21" s="11">
        <f>IF(AND(ISNUMBER(C21),ISNUMBER(D21)),MAX(0,(D21-C21+IF(D21&lt;C21,1,0))*24-IF(ISNUMBER(E21),E21,0)/60),0)</f>
        <v>0</v>
      </c>
      <c r="G21" s="8">
        <f>IF(ISNUMBER(B21),IF(WEEKDAY(B21,2)&lt;=5,$F$4,0),0)</f>
        <v>8</v>
      </c>
      <c r="H21" s="20"/>
    </row>
    <row r="22" spans="1:8" x14ac:dyDescent="0.25">
      <c r="A22" s="7" t="str">
        <f>IF(ISNUMBER(B22),CHOOSE(WEEKDAY(B22),"So","Mo","Di","Mi","Do","Fr","Sa"),"")</f>
        <v>Mi</v>
      </c>
      <c r="B22" s="17">
        <f>IF(MONTH($F$3+15)=MONTH($F$3),$F$3+15,"")</f>
        <v>46372</v>
      </c>
      <c r="C22" s="18"/>
      <c r="D22" s="18"/>
      <c r="E22" s="19"/>
      <c r="F22" s="11">
        <f>IF(AND(ISNUMBER(C22),ISNUMBER(D22)),MAX(0,(D22-C22+IF(D22&lt;C22,1,0))*24-IF(ISNUMBER(E22),E22,0)/60),0)</f>
        <v>0</v>
      </c>
      <c r="G22" s="8">
        <f>IF(ISNUMBER(B22),IF(WEEKDAY(B22,2)&lt;=5,$F$4,0),0)</f>
        <v>8</v>
      </c>
      <c r="H22" s="20"/>
    </row>
    <row r="23" spans="1:8" x14ac:dyDescent="0.25">
      <c r="A23" s="7" t="str">
        <f>IF(ISNUMBER(B23),CHOOSE(WEEKDAY(B23),"So","Mo","Di","Mi","Do","Fr","Sa"),"")</f>
        <v>Do</v>
      </c>
      <c r="B23" s="17">
        <f>IF(MONTH($F$3+16)=MONTH($F$3),$F$3+16,"")</f>
        <v>46373</v>
      </c>
      <c r="C23" s="18"/>
      <c r="D23" s="18"/>
      <c r="E23" s="19"/>
      <c r="F23" s="11">
        <f>IF(AND(ISNUMBER(C23),ISNUMBER(D23)),MAX(0,(D23-C23+IF(D23&lt;C23,1,0))*24-IF(ISNUMBER(E23),E23,0)/60),0)</f>
        <v>0</v>
      </c>
      <c r="G23" s="8">
        <f>IF(ISNUMBER(B23),IF(WEEKDAY(B23,2)&lt;=5,$F$4,0),0)</f>
        <v>8</v>
      </c>
      <c r="H23" s="20"/>
    </row>
    <row r="24" spans="1:8" x14ac:dyDescent="0.25">
      <c r="A24" s="7" t="str">
        <f>IF(ISNUMBER(B24),CHOOSE(WEEKDAY(B24),"So","Mo","Di","Mi","Do","Fr","Sa"),"")</f>
        <v>Fr</v>
      </c>
      <c r="B24" s="17">
        <f>IF(MONTH($F$3+17)=MONTH($F$3),$F$3+17,"")</f>
        <v>46374</v>
      </c>
      <c r="C24" s="18"/>
      <c r="D24" s="18"/>
      <c r="E24" s="19"/>
      <c r="F24" s="11">
        <f>IF(AND(ISNUMBER(C24),ISNUMBER(D24)),MAX(0,(D24-C24+IF(D24&lt;C24,1,0))*24-IF(ISNUMBER(E24),E24,0)/60),0)</f>
        <v>0</v>
      </c>
      <c r="G24" s="8">
        <f>IF(ISNUMBER(B24),IF(WEEKDAY(B24,2)&lt;=5,$F$4,0),0)</f>
        <v>8</v>
      </c>
      <c r="H24" s="20"/>
    </row>
    <row r="25" spans="1:8" x14ac:dyDescent="0.25">
      <c r="A25" s="7" t="str">
        <f>IF(ISNUMBER(B25),CHOOSE(WEEKDAY(B25),"So","Mo","Di","Mi","Do","Fr","Sa"),"")</f>
        <v>Sa</v>
      </c>
      <c r="B25" s="17">
        <f>IF(MONTH($F$3+18)=MONTH($F$3),$F$3+18,"")</f>
        <v>46375</v>
      </c>
      <c r="C25" s="18"/>
      <c r="D25" s="18"/>
      <c r="E25" s="19"/>
      <c r="F25" s="11">
        <f>IF(AND(ISNUMBER(C25),ISNUMBER(D25)),MAX(0,(D25-C25+IF(D25&lt;C25,1,0))*24-IF(ISNUMBER(E25),E25,0)/60),0)</f>
        <v>0</v>
      </c>
      <c r="G25" s="8">
        <f>IF(ISNUMBER(B25),IF(WEEKDAY(B25,2)&lt;=5,$F$4,0),0)</f>
        <v>0</v>
      </c>
      <c r="H25" s="20"/>
    </row>
    <row r="26" spans="1:8" x14ac:dyDescent="0.25">
      <c r="A26" s="7" t="str">
        <f>IF(ISNUMBER(B26),CHOOSE(WEEKDAY(B26),"So","Mo","Di","Mi","Do","Fr","Sa"),"")</f>
        <v>So</v>
      </c>
      <c r="B26" s="17">
        <f>IF(MONTH($F$3+19)=MONTH($F$3),$F$3+19,"")</f>
        <v>46376</v>
      </c>
      <c r="C26" s="18"/>
      <c r="D26" s="18"/>
      <c r="E26" s="19"/>
      <c r="F26" s="11">
        <f>IF(AND(ISNUMBER(C26),ISNUMBER(D26)),MAX(0,(D26-C26+IF(D26&lt;C26,1,0))*24-IF(ISNUMBER(E26),E26,0)/60),0)</f>
        <v>0</v>
      </c>
      <c r="G26" s="8">
        <f>IF(ISNUMBER(B26),IF(WEEKDAY(B26,2)&lt;=5,$F$4,0),0)</f>
        <v>0</v>
      </c>
      <c r="H26" s="20"/>
    </row>
    <row r="27" spans="1:8" x14ac:dyDescent="0.25">
      <c r="A27" s="7" t="str">
        <f>IF(ISNUMBER(B27),CHOOSE(WEEKDAY(B27),"So","Mo","Di","Mi","Do","Fr","Sa"),"")</f>
        <v>Mo</v>
      </c>
      <c r="B27" s="17">
        <f>IF(MONTH($F$3+20)=MONTH($F$3),$F$3+20,"")</f>
        <v>46377</v>
      </c>
      <c r="C27" s="18"/>
      <c r="D27" s="18"/>
      <c r="E27" s="19"/>
      <c r="F27" s="11">
        <f>IF(AND(ISNUMBER(C27),ISNUMBER(D27)),MAX(0,(D27-C27+IF(D27&lt;C27,1,0))*24-IF(ISNUMBER(E27),E27,0)/60),0)</f>
        <v>0</v>
      </c>
      <c r="G27" s="8">
        <f>IF(ISNUMBER(B27),IF(WEEKDAY(B27,2)&lt;=5,$F$4,0),0)</f>
        <v>8</v>
      </c>
      <c r="H27" s="20"/>
    </row>
    <row r="28" spans="1:8" x14ac:dyDescent="0.25">
      <c r="A28" s="7" t="str">
        <f>IF(ISNUMBER(B28),CHOOSE(WEEKDAY(B28),"So","Mo","Di","Mi","Do","Fr","Sa"),"")</f>
        <v>Di</v>
      </c>
      <c r="B28" s="17">
        <f>IF(MONTH($F$3+21)=MONTH($F$3),$F$3+21,"")</f>
        <v>46378</v>
      </c>
      <c r="C28" s="18"/>
      <c r="D28" s="18"/>
      <c r="E28" s="19"/>
      <c r="F28" s="11">
        <f>IF(AND(ISNUMBER(C28),ISNUMBER(D28)),MAX(0,(D28-C28+IF(D28&lt;C28,1,0))*24-IF(ISNUMBER(E28),E28,0)/60),0)</f>
        <v>0</v>
      </c>
      <c r="G28" s="8">
        <f>IF(ISNUMBER(B28),IF(WEEKDAY(B28,2)&lt;=5,$F$4,0),0)</f>
        <v>8</v>
      </c>
      <c r="H28" s="20"/>
    </row>
    <row r="29" spans="1:8" x14ac:dyDescent="0.25">
      <c r="A29" s="7" t="str">
        <f>IF(ISNUMBER(B29),CHOOSE(WEEKDAY(B29),"So","Mo","Di","Mi","Do","Fr","Sa"),"")</f>
        <v>Mi</v>
      </c>
      <c r="B29" s="17">
        <f>IF(MONTH($F$3+22)=MONTH($F$3),$F$3+22,"")</f>
        <v>46379</v>
      </c>
      <c r="C29" s="18"/>
      <c r="D29" s="18"/>
      <c r="E29" s="19"/>
      <c r="F29" s="11">
        <f>IF(AND(ISNUMBER(C29),ISNUMBER(D29)),MAX(0,(D29-C29+IF(D29&lt;C29,1,0))*24-IF(ISNUMBER(E29),E29,0)/60),0)</f>
        <v>0</v>
      </c>
      <c r="G29" s="8">
        <f>IF(ISNUMBER(B29),IF(WEEKDAY(B29,2)&lt;=5,$F$4,0),0)</f>
        <v>8</v>
      </c>
      <c r="H29" s="20"/>
    </row>
    <row r="30" spans="1:8" x14ac:dyDescent="0.25">
      <c r="A30" s="7" t="str">
        <f>IF(ISNUMBER(B30),CHOOSE(WEEKDAY(B30),"So","Mo","Di","Mi","Do","Fr","Sa"),"")</f>
        <v>Do</v>
      </c>
      <c r="B30" s="17">
        <f>IF(MONTH($F$3+23)=MONTH($F$3),$F$3+23,"")</f>
        <v>46380</v>
      </c>
      <c r="C30" s="18"/>
      <c r="D30" s="18"/>
      <c r="E30" s="19"/>
      <c r="F30" s="11">
        <f>IF(AND(ISNUMBER(C30),ISNUMBER(D30)),MAX(0,(D30-C30+IF(D30&lt;C30,1,0))*24-IF(ISNUMBER(E30),E30,0)/60),0)</f>
        <v>0</v>
      </c>
      <c r="G30" s="8">
        <f>IF(ISNUMBER(B30),IF(WEEKDAY(B30,2)&lt;=5,$F$4,0),0)</f>
        <v>8</v>
      </c>
      <c r="H30" s="20"/>
    </row>
    <row r="31" spans="1:8" x14ac:dyDescent="0.25">
      <c r="A31" s="7" t="str">
        <f>IF(ISNUMBER(B31),CHOOSE(WEEKDAY(B31),"So","Mo","Di","Mi","Do","Fr","Sa"),"")</f>
        <v>Fr</v>
      </c>
      <c r="B31" s="17">
        <f>IF(MONTH($F$3+24)=MONTH($F$3),$F$3+24,"")</f>
        <v>46381</v>
      </c>
      <c r="C31" s="18"/>
      <c r="D31" s="18"/>
      <c r="E31" s="19"/>
      <c r="F31" s="11">
        <f>IF(AND(ISNUMBER(C31),ISNUMBER(D31)),MAX(0,(D31-C31+IF(D31&lt;C31,1,0))*24-IF(ISNUMBER(E31),E31,0)/60),0)</f>
        <v>0</v>
      </c>
      <c r="G31" s="8">
        <f>IF(ISNUMBER(B31),IF(WEEKDAY(B31,2)&lt;=5,$F$4,0),0)</f>
        <v>8</v>
      </c>
      <c r="H31" s="20"/>
    </row>
    <row r="32" spans="1:8" x14ac:dyDescent="0.25">
      <c r="A32" s="7" t="str">
        <f>IF(ISNUMBER(B32),CHOOSE(WEEKDAY(B32),"So","Mo","Di","Mi","Do","Fr","Sa"),"")</f>
        <v>Sa</v>
      </c>
      <c r="B32" s="17">
        <f>IF(MONTH($F$3+25)=MONTH($F$3),$F$3+25,"")</f>
        <v>46382</v>
      </c>
      <c r="C32" s="18"/>
      <c r="D32" s="18"/>
      <c r="E32" s="19"/>
      <c r="F32" s="11">
        <f>IF(AND(ISNUMBER(C32),ISNUMBER(D32)),MAX(0,(D32-C32+IF(D32&lt;C32,1,0))*24-IF(ISNUMBER(E32),E32,0)/60),0)</f>
        <v>0</v>
      </c>
      <c r="G32" s="8">
        <f>IF(ISNUMBER(B32),IF(WEEKDAY(B32,2)&lt;=5,$F$4,0),0)</f>
        <v>0</v>
      </c>
      <c r="H32" s="20"/>
    </row>
    <row r="33" spans="1:8" x14ac:dyDescent="0.25">
      <c r="A33" s="7" t="str">
        <f>IF(ISNUMBER(B33),CHOOSE(WEEKDAY(B33),"So","Mo","Di","Mi","Do","Fr","Sa"),"")</f>
        <v>So</v>
      </c>
      <c r="B33" s="17">
        <f>IF(MONTH($F$3+26)=MONTH($F$3),$F$3+26,"")</f>
        <v>46383</v>
      </c>
      <c r="C33" s="18"/>
      <c r="D33" s="18"/>
      <c r="E33" s="19"/>
      <c r="F33" s="11">
        <f>IF(AND(ISNUMBER(C33),ISNUMBER(D33)),MAX(0,(D33-C33+IF(D33&lt;C33,1,0))*24-IF(ISNUMBER(E33),E33,0)/60),0)</f>
        <v>0</v>
      </c>
      <c r="G33" s="8">
        <f>IF(ISNUMBER(B33),IF(WEEKDAY(B33,2)&lt;=5,$F$4,0),0)</f>
        <v>0</v>
      </c>
      <c r="H33" s="20"/>
    </row>
    <row r="34" spans="1:8" x14ac:dyDescent="0.25">
      <c r="A34" s="7" t="str">
        <f>IF(ISNUMBER(B34),CHOOSE(WEEKDAY(B34),"So","Mo","Di","Mi","Do","Fr","Sa"),"")</f>
        <v>Mo</v>
      </c>
      <c r="B34" s="17">
        <f>IF(MONTH($F$3+27)=MONTH($F$3),$F$3+27,"")</f>
        <v>46384</v>
      </c>
      <c r="C34" s="18"/>
      <c r="D34" s="18"/>
      <c r="E34" s="19"/>
      <c r="F34" s="11">
        <f>IF(AND(ISNUMBER(C34),ISNUMBER(D34)),MAX(0,(D34-C34+IF(D34&lt;C34,1,0))*24-IF(ISNUMBER(E34),E34,0)/60),0)</f>
        <v>0</v>
      </c>
      <c r="G34" s="8">
        <f>IF(ISNUMBER(B34),IF(WEEKDAY(B34,2)&lt;=5,$F$4,0),0)</f>
        <v>8</v>
      </c>
      <c r="H34" s="20"/>
    </row>
    <row r="35" spans="1:8" x14ac:dyDescent="0.25">
      <c r="A35" s="7" t="str">
        <f>IF(ISNUMBER(B35),CHOOSE(WEEKDAY(B35),"So","Mo","Di","Mi","Do","Fr","Sa"),"")</f>
        <v>Di</v>
      </c>
      <c r="B35" s="17">
        <f>IF(MONTH($F$3+28)=MONTH($F$3),$F$3+28,"")</f>
        <v>46385</v>
      </c>
      <c r="C35" s="18"/>
      <c r="D35" s="18"/>
      <c r="E35" s="19"/>
      <c r="F35" s="11">
        <f>IF(AND(ISNUMBER(C35),ISNUMBER(D35)),MAX(0,(D35-C35+IF(D35&lt;C35,1,0))*24-IF(ISNUMBER(E35),E35,0)/60),0)</f>
        <v>0</v>
      </c>
      <c r="G35" s="8">
        <f>IF(ISNUMBER(B35),IF(WEEKDAY(B35,2)&lt;=5,$F$4,0),0)</f>
        <v>8</v>
      </c>
      <c r="H35" s="20"/>
    </row>
    <row r="36" spans="1:8" x14ac:dyDescent="0.25">
      <c r="A36" s="7" t="str">
        <f>IF(ISNUMBER(B36),CHOOSE(WEEKDAY(B36),"So","Mo","Di","Mi","Do","Fr","Sa"),"")</f>
        <v>Mi</v>
      </c>
      <c r="B36" s="17">
        <f>IF(MONTH($F$3+29)=MONTH($F$3),$F$3+29,"")</f>
        <v>46386</v>
      </c>
      <c r="C36" s="18"/>
      <c r="D36" s="18"/>
      <c r="E36" s="19"/>
      <c r="F36" s="11">
        <f>IF(AND(ISNUMBER(C36),ISNUMBER(D36)),MAX(0,(D36-C36+IF(D36&lt;C36,1,0))*24-IF(ISNUMBER(E36),E36,0)/60),0)</f>
        <v>0</v>
      </c>
      <c r="G36" s="8">
        <f>IF(ISNUMBER(B36),IF(WEEKDAY(B36,2)&lt;=5,$F$4,0),0)</f>
        <v>8</v>
      </c>
      <c r="H36" s="20"/>
    </row>
    <row r="37" spans="1:8" x14ac:dyDescent="0.25">
      <c r="A37" s="7" t="str">
        <f>IF(ISNUMBER(B37),CHOOSE(WEEKDAY(B37),"So","Mo","Di","Mi","Do","Fr","Sa"),"")</f>
        <v>Do</v>
      </c>
      <c r="B37" s="17">
        <f>IF(MONTH($F$3+30)=MONTH($F$3),$F$3+30,"")</f>
        <v>46387</v>
      </c>
      <c r="C37" s="18"/>
      <c r="D37" s="18"/>
      <c r="E37" s="19"/>
      <c r="F37" s="11">
        <f>IF(AND(ISNUMBER(C37),ISNUMBER(D37)),MAX(0,(D37-C37+IF(D37&lt;C37,1,0))*24-IF(ISNUMBER(E37),E37,0)/60),0)</f>
        <v>0</v>
      </c>
      <c r="G37" s="8">
        <f>IF(ISNUMBER(B37),IF(WEEKDAY(B37,2)&lt;=5,$F$4,0),0)</f>
        <v>8</v>
      </c>
      <c r="H37" s="20"/>
    </row>
    <row r="39" spans="1:6" x14ac:dyDescent="0.25">
      <c r="A39" s="21" t="s">
        <v>38</v>
      </c>
      <c r="B39" s="21"/>
      <c r="C39" s="21"/>
      <c r="D39" s="21"/>
      <c r="E39" s="21"/>
      <c r="F39" s="11">
        <f>SUM(F7:F37)</f>
        <v>0</v>
      </c>
    </row>
    <row r="40" spans="1:6" x14ac:dyDescent="0.25">
      <c r="A40" s="21" t="s">
        <v>39</v>
      </c>
      <c r="B40" s="21"/>
      <c r="C40" s="21"/>
      <c r="D40" s="21"/>
      <c r="E40" s="21"/>
      <c r="F40" s="11">
        <f>SUM(G7:G37)</f>
        <v>184</v>
      </c>
    </row>
    <row r="41" spans="1:6" x14ac:dyDescent="0.25">
      <c r="A41" s="21" t="s">
        <v>40</v>
      </c>
      <c r="B41" s="21"/>
      <c r="C41" s="21"/>
      <c r="D41" s="21"/>
      <c r="E41" s="21"/>
      <c r="F41" s="12">
        <f>F39-F40</f>
        <v>-184</v>
      </c>
    </row>
    <row r="42" spans="1:6" x14ac:dyDescent="0.25">
      <c r="A42" s="21" t="s">
        <v>11</v>
      </c>
      <c r="B42" s="21"/>
      <c r="C42" s="21"/>
      <c r="D42" s="21"/>
      <c r="E42" s="21"/>
      <c r="F42" s="13">
        <f>COUNTIF(F7:F37,"&gt;0")</f>
        <v>0</v>
      </c>
    </row>
    <row r="44" ht="30" customHeight="1" x14ac:dyDescent="0.25"/>
    <row r="45" spans="1:8" x14ac:dyDescent="0.25">
      <c r="A45" s="22" t="s">
        <v>41</v>
      </c>
      <c r="B45" s="22"/>
      <c r="C45" s="22"/>
      <c r="E45" s="22" t="s">
        <v>42</v>
      </c>
      <c r="F45" s="22"/>
      <c r="G45" s="22"/>
      <c r="H45" s="22"/>
    </row>
    <row r="47" ht="44" customHeight="1" spans="1:8" x14ac:dyDescent="0.25">
      <c r="A47" s="14" t="s">
        <v>43</v>
      </c>
      <c r="B47" s="14"/>
      <c r="C47" s="14"/>
      <c r="D47" s="14"/>
      <c r="E47" s="14"/>
      <c r="F47" s="14"/>
      <c r="G47" s="14"/>
      <c r="H47" s="14"/>
    </row>
  </sheetData>
  <mergeCells count="12">
    <mergeCell ref="A1:H1"/>
    <mergeCell ref="A2:H2"/>
    <mergeCell ref="B3:D3"/>
    <mergeCell ref="F3:H3"/>
    <mergeCell ref="B4:D4"/>
    <mergeCell ref="A39:E39"/>
    <mergeCell ref="A40:E40"/>
    <mergeCell ref="A41:E41"/>
    <mergeCell ref="A42:E42"/>
    <mergeCell ref="A45:C45"/>
    <mergeCell ref="E45:H45"/>
    <mergeCell ref="A47:H47"/>
  </mergeCells>
  <conditionalFormatting sqref="A7:H37">
    <cfRule type="expression" dxfId="11" priority="1">
      <formula>AND(ISNUMBER($B7),WEEKDAY($B7,2)&gt;5)</formula>
    </cfRule>
  </conditionalFormatting>
  <pageSetup paperSize="9" orientation="portrait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Übersicht</vt:lpstr>
      <vt:lpstr>Jan</vt:lpstr>
      <vt:lpstr>Feb</vt:lpstr>
      <vt:lpstr>Mär</vt:lpstr>
      <vt:lpstr>Apr</vt:lpstr>
      <vt:lpstr>Mai</vt:lpstr>
      <vt:lpstr>Jun</vt:lpstr>
      <vt:lpstr>Jul</vt:lpstr>
      <vt:lpstr>Aug</vt:lpstr>
      <vt:lpstr>Sep</vt:lpstr>
      <vt:lpstr>Okt</vt:lpstr>
      <vt:lpstr>Nov</vt:lpstr>
      <vt:lpstr>Dez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InShift</dc:creator>
  <dc:title/>
  <dc:subject/>
  <dc:description/>
  <cp:keywords/>
  <cp:category/>
  <cp:lastModifiedBy>Unknown</cp:lastModifiedBy>
  <dcterms:created xsi:type="dcterms:W3CDTF">2026-10-26T17:56:54Z</dcterms:created>
  <dcterms:modified xsi:type="dcterms:W3CDTF">2026-10-26T17:56:54Z</dcterms:modified>
</cp:coreProperties>
</file>