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e home rota" state="visible" r:id="rId4"/>
  </sheets>
  <calcPr calcId="171027" fullCalcOnLoad="1"/>
</workbook>
</file>

<file path=xl/sharedStrings.xml><?xml version="1.0" encoding="utf-8"?>
<sst xmlns="http://schemas.openxmlformats.org/spreadsheetml/2006/main" count="287" uniqueCount="51">
  <si>
    <t>Care home rota template</t>
  </si>
  <si>
    <t>Two weeks of earlies, lates and nights. E 07:00 to 14:30, L 14:00 to 21:30, N 21:00 to 07:30, O off, AL annual leave. The three coverage rows count who is on each shift every day.</t>
  </si>
  <si>
    <t>Week 1 starts on</t>
  </si>
  <si>
    <t>Week 1</t>
  </si>
  <si>
    <t>Week 2</t>
  </si>
  <si>
    <t>Staff</t>
  </si>
  <si>
    <t>Role</t>
  </si>
  <si>
    <t>Shifts</t>
  </si>
  <si>
    <t>Hours</t>
  </si>
  <si>
    <t>Avg h/week</t>
  </si>
  <si>
    <t>Margaret Ellis</t>
  </si>
  <si>
    <t>Nurse</t>
  </si>
  <si>
    <t>E</t>
  </si>
  <si>
    <t>L</t>
  </si>
  <si>
    <t>O</t>
  </si>
  <si>
    <t>Simon Whitaker</t>
  </si>
  <si>
    <t>Joanne Fletcher</t>
  </si>
  <si>
    <t>Senior carer</t>
  </si>
  <si>
    <t>Kwesi Boateng</t>
  </si>
  <si>
    <t>Rachel Dunn</t>
  </si>
  <si>
    <t>Care assistant</t>
  </si>
  <si>
    <t>Hassan Ali</t>
  </si>
  <si>
    <t>Tanya Roberts</t>
  </si>
  <si>
    <t>AL</t>
  </si>
  <si>
    <t>Luke Harrington</t>
  </si>
  <si>
    <t>Agnieszka Wojcik</t>
  </si>
  <si>
    <t>Femi Adeyemi</t>
  </si>
  <si>
    <t>Bethany Ward</t>
  </si>
  <si>
    <t>Daniel Murphy</t>
  </si>
  <si>
    <t>Pauline Grant</t>
  </si>
  <si>
    <t>Night senior</t>
  </si>
  <si>
    <t>N</t>
  </si>
  <si>
    <t>Victor Nwosu</t>
  </si>
  <si>
    <t>Night carer</t>
  </si>
  <si>
    <t>Sally Hopkins</t>
  </si>
  <si>
    <t>Ravi Menon</t>
  </si>
  <si>
    <t>Early on duty</t>
  </si>
  <si>
    <t>Late on duty</t>
  </si>
  <si>
    <t>Night on duty</t>
  </si>
  <si>
    <t>Code</t>
  </si>
  <si>
    <t>Shift</t>
  </si>
  <si>
    <t>Start</t>
  </si>
  <si>
    <t>Finish</t>
  </si>
  <si>
    <t>Early</t>
  </si>
  <si>
    <t>Late</t>
  </si>
  <si>
    <t>Night</t>
  </si>
  <si>
    <t>Off</t>
  </si>
  <si>
    <t>Annual leave</t>
  </si>
  <si>
    <t>Change a start or a finish here and every Hours cell above follows. Yellow cells are the ones to edit.</t>
  </si>
  <si>
    <t>Sample: twelve day staff on two earlies, two lates, two off, and four night staff on two on, two off. Four on every early and late, two every night; the annual leave in week two leaves three day shifts at three, marked red.</t>
  </si>
  <si>
    <t>InShift shows the cover for every shift while you plan, and each carer sees their rota on their phone: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</si>
</sst>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dd/mm"/>
    <numFmt numFmtId="166" formatCode="0.0"/>
    <numFmt numFmtId="167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7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FCE7F3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rota-software/?utm_source=xlsx&amp;utm_medium=template&amp;utm_campaign=care-home-r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6" customWidth="1"/>
    <col min="3" max="16" width="5.8" customWidth="1"/>
    <col min="17" max="18" width="8" customWidth="1"/>
    <col min="19" max="19" width="10" customWidth="1"/>
  </cols>
  <sheetData>
    <row r="1" ht="24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2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" x14ac:dyDescent="0.25">
      <c r="A3" s="3" t="s">
        <v>2</v>
      </c>
      <c r="B3" s="4">
        <v>46293</v>
      </c>
    </row>
    <row r="5" spans="3:16" x14ac:dyDescent="0.25">
      <c r="C5" s="5" t="s">
        <v>3</v>
      </c>
      <c r="D5" s="5"/>
      <c r="E5" s="5"/>
      <c r="F5" s="5"/>
      <c r="G5" s="5"/>
      <c r="H5" s="5"/>
      <c r="I5" s="5"/>
      <c r="J5" s="5" t="s">
        <v>4</v>
      </c>
      <c r="K5" s="5"/>
      <c r="L5" s="5"/>
      <c r="M5" s="5"/>
      <c r="N5" s="5"/>
      <c r="O5" s="5"/>
      <c r="P5" s="5"/>
    </row>
    <row r="6" spans="1:19" x14ac:dyDescent="0.25">
      <c r="A6" s="5" t="s">
        <v>5</v>
      </c>
      <c r="B6" s="5" t="s">
        <v>6</v>
      </c>
      <c r="C6" s="5" t="str">
        <f>CHOOSE(WEEKDAY(C7),"Sun","Mon","Tue","Wed","Thu","Fri","Sat")</f>
        <v>Mon</v>
      </c>
      <c r="D6" s="5" t="str">
        <f>CHOOSE(WEEKDAY(D7),"Sun","Mon","Tue","Wed","Thu","Fri","Sat")</f>
        <v>Tue</v>
      </c>
      <c r="E6" s="5" t="str">
        <f>CHOOSE(WEEKDAY(E7),"Sun","Mon","Tue","Wed","Thu","Fri","Sat")</f>
        <v>Wed</v>
      </c>
      <c r="F6" s="5" t="str">
        <f>CHOOSE(WEEKDAY(F7),"Sun","Mon","Tue","Wed","Thu","Fri","Sat")</f>
        <v>Thu</v>
      </c>
      <c r="G6" s="5" t="str">
        <f>CHOOSE(WEEKDAY(G7),"Sun","Mon","Tue","Wed","Thu","Fri","Sat")</f>
        <v>Fri</v>
      </c>
      <c r="H6" s="5" t="str">
        <f>CHOOSE(WEEKDAY(H7),"Sun","Mon","Tue","Wed","Thu","Fri","Sat")</f>
        <v>Sat</v>
      </c>
      <c r="I6" s="5" t="str">
        <f>CHOOSE(WEEKDAY(I7),"Sun","Mon","Tue","Wed","Thu","Fri","Sat")</f>
        <v>Sun</v>
      </c>
      <c r="J6" s="5" t="str">
        <f>CHOOSE(WEEKDAY(J7),"Sun","Mon","Tue","Wed","Thu","Fri","Sat")</f>
        <v>Mon</v>
      </c>
      <c r="K6" s="5" t="str">
        <f>CHOOSE(WEEKDAY(K7),"Sun","Mon","Tue","Wed","Thu","Fri","Sat")</f>
        <v>Tue</v>
      </c>
      <c r="L6" s="5" t="str">
        <f>CHOOSE(WEEKDAY(L7),"Sun","Mon","Tue","Wed","Thu","Fri","Sat")</f>
        <v>Wed</v>
      </c>
      <c r="M6" s="5" t="str">
        <f>CHOOSE(WEEKDAY(M7),"Sun","Mon","Tue","Wed","Thu","Fri","Sat")</f>
        <v>Thu</v>
      </c>
      <c r="N6" s="5" t="str">
        <f>CHOOSE(WEEKDAY(N7),"Sun","Mon","Tue","Wed","Thu","Fri","Sat")</f>
        <v>Fri</v>
      </c>
      <c r="O6" s="5" t="str">
        <f>CHOOSE(WEEKDAY(O7),"Sun","Mon","Tue","Wed","Thu","Fri","Sat")</f>
        <v>Sat</v>
      </c>
      <c r="P6" s="5" t="str">
        <f>CHOOSE(WEEKDAY(P7),"Sun","Mon","Tue","Wed","Thu","Fri","Sat")</f>
        <v>Sun</v>
      </c>
      <c r="Q6" s="5" t="s">
        <v>7</v>
      </c>
      <c r="R6" s="5" t="s">
        <v>8</v>
      </c>
      <c r="S6" s="5" t="s">
        <v>9</v>
      </c>
    </row>
    <row r="7" spans="1:19" x14ac:dyDescent="0.25">
      <c r="A7" s="5"/>
      <c r="B7" s="5"/>
      <c r="C7" s="6">
        <f>$B$3+0</f>
        <v>46293</v>
      </c>
      <c r="D7" s="6">
        <f>$B$3+1</f>
        <v>46294</v>
      </c>
      <c r="E7" s="6">
        <f>$B$3+2</f>
        <v>46295</v>
      </c>
      <c r="F7" s="6">
        <f>$B$3+3</f>
        <v>46296</v>
      </c>
      <c r="G7" s="6">
        <f>$B$3+4</f>
        <v>46297</v>
      </c>
      <c r="H7" s="6">
        <f>$B$3+5</f>
        <v>46298</v>
      </c>
      <c r="I7" s="6">
        <f>$B$3+6</f>
        <v>46299</v>
      </c>
      <c r="J7" s="6">
        <f>$B$3+7</f>
        <v>46300</v>
      </c>
      <c r="K7" s="6">
        <f>$B$3+8</f>
        <v>46301</v>
      </c>
      <c r="L7" s="6">
        <f>$B$3+9</f>
        <v>46302</v>
      </c>
      <c r="M7" s="6">
        <f>$B$3+10</f>
        <v>46303</v>
      </c>
      <c r="N7" s="6">
        <f>$B$3+11</f>
        <v>46304</v>
      </c>
      <c r="O7" s="6">
        <f>$B$3+12</f>
        <v>46305</v>
      </c>
      <c r="P7" s="6">
        <f>$B$3+13</f>
        <v>46306</v>
      </c>
      <c r="Q7" s="5"/>
      <c r="R7" s="5"/>
      <c r="S7" s="5"/>
    </row>
    <row r="8" spans="1:19" x14ac:dyDescent="0.25">
      <c r="A8" s="7" t="s">
        <v>10</v>
      </c>
      <c r="B8" s="7" t="s">
        <v>11</v>
      </c>
      <c r="C8" s="8" t="s">
        <v>12</v>
      </c>
      <c r="D8" s="8" t="s">
        <v>12</v>
      </c>
      <c r="E8" s="9" t="s">
        <v>13</v>
      </c>
      <c r="F8" s="9" t="s">
        <v>13</v>
      </c>
      <c r="G8" s="10" t="s">
        <v>14</v>
      </c>
      <c r="H8" s="10" t="s">
        <v>14</v>
      </c>
      <c r="I8" s="8" t="s">
        <v>12</v>
      </c>
      <c r="J8" s="8" t="s">
        <v>12</v>
      </c>
      <c r="K8" s="9" t="s">
        <v>13</v>
      </c>
      <c r="L8" s="9" t="s">
        <v>13</v>
      </c>
      <c r="M8" s="10" t="s">
        <v>14</v>
      </c>
      <c r="N8" s="10" t="s">
        <v>14</v>
      </c>
      <c r="O8" s="8" t="s">
        <v>12</v>
      </c>
      <c r="P8" s="8" t="s">
        <v>12</v>
      </c>
      <c r="Q8" s="11">
        <f>COUNTIF($C8:$P8,$A$30)+COUNTIF($C8:$P8,$A$31)+COUNTIF($C8:$P8,$A$32)</f>
        <v>10</v>
      </c>
      <c r="R8" s="12">
        <f>COUNTIF($C8:$P8,$A$30)*$E$30+COUNTIF($C8:$P8,$A$31)*$E$31+COUNTIF($C8:$P8,$A$32)*$E$32</f>
        <v>75</v>
      </c>
      <c r="S8" s="13">
        <f>R8/2</f>
        <v>37.5</v>
      </c>
    </row>
    <row r="9" spans="1:19" x14ac:dyDescent="0.25">
      <c r="A9" s="7" t="s">
        <v>15</v>
      </c>
      <c r="B9" s="7" t="s">
        <v>11</v>
      </c>
      <c r="C9" s="9" t="s">
        <v>13</v>
      </c>
      <c r="D9" s="10" t="s">
        <v>14</v>
      </c>
      <c r="E9" s="10" t="s">
        <v>14</v>
      </c>
      <c r="F9" s="8" t="s">
        <v>12</v>
      </c>
      <c r="G9" s="8" t="s">
        <v>12</v>
      </c>
      <c r="H9" s="9" t="s">
        <v>13</v>
      </c>
      <c r="I9" s="9" t="s">
        <v>13</v>
      </c>
      <c r="J9" s="10" t="s">
        <v>14</v>
      </c>
      <c r="K9" s="10" t="s">
        <v>14</v>
      </c>
      <c r="L9" s="8" t="s">
        <v>12</v>
      </c>
      <c r="M9" s="8" t="s">
        <v>12</v>
      </c>
      <c r="N9" s="9" t="s">
        <v>13</v>
      </c>
      <c r="O9" s="9" t="s">
        <v>13</v>
      </c>
      <c r="P9" s="10" t="s">
        <v>14</v>
      </c>
      <c r="Q9" s="11">
        <f>COUNTIF($C9:$P9,$A$30)+COUNTIF($C9:$P9,$A$31)+COUNTIF($C9:$P9,$A$32)</f>
        <v>9</v>
      </c>
      <c r="R9" s="12">
        <f>COUNTIF($C9:$P9,$A$30)*$E$30+COUNTIF($C9:$P9,$A$31)*$E$31+COUNTIF($C9:$P9,$A$32)*$E$32</f>
        <v>67.5</v>
      </c>
      <c r="S9" s="13">
        <f>R9/2</f>
        <v>33.75</v>
      </c>
    </row>
    <row r="10" spans="1:19" x14ac:dyDescent="0.25">
      <c r="A10" s="7" t="s">
        <v>16</v>
      </c>
      <c r="B10" s="7" t="s">
        <v>17</v>
      </c>
      <c r="C10" s="8" t="s">
        <v>12</v>
      </c>
      <c r="D10" s="9" t="s">
        <v>13</v>
      </c>
      <c r="E10" s="9" t="s">
        <v>13</v>
      </c>
      <c r="F10" s="10" t="s">
        <v>14</v>
      </c>
      <c r="G10" s="10" t="s">
        <v>14</v>
      </c>
      <c r="H10" s="8" t="s">
        <v>12</v>
      </c>
      <c r="I10" s="8" t="s">
        <v>12</v>
      </c>
      <c r="J10" s="9" t="s">
        <v>13</v>
      </c>
      <c r="K10" s="9" t="s">
        <v>13</v>
      </c>
      <c r="L10" s="10" t="s">
        <v>14</v>
      </c>
      <c r="M10" s="10" t="s">
        <v>14</v>
      </c>
      <c r="N10" s="8" t="s">
        <v>12</v>
      </c>
      <c r="O10" s="8" t="s">
        <v>12</v>
      </c>
      <c r="P10" s="9" t="s">
        <v>13</v>
      </c>
      <c r="Q10" s="11">
        <f>COUNTIF($C10:$P10,$A$30)+COUNTIF($C10:$P10,$A$31)+COUNTIF($C10:$P10,$A$32)</f>
        <v>10</v>
      </c>
      <c r="R10" s="12">
        <f>COUNTIF($C10:$P10,$A$30)*$E$30+COUNTIF($C10:$P10,$A$31)*$E$31+COUNTIF($C10:$P10,$A$32)*$E$32</f>
        <v>75</v>
      </c>
      <c r="S10" s="13">
        <f>R10/2</f>
        <v>37.5</v>
      </c>
    </row>
    <row r="11" spans="1:19" x14ac:dyDescent="0.25">
      <c r="A11" s="7" t="s">
        <v>18</v>
      </c>
      <c r="B11" s="7" t="s">
        <v>17</v>
      </c>
      <c r="C11" s="10" t="s">
        <v>14</v>
      </c>
      <c r="D11" s="10" t="s">
        <v>14</v>
      </c>
      <c r="E11" s="8" t="s">
        <v>12</v>
      </c>
      <c r="F11" s="8" t="s">
        <v>12</v>
      </c>
      <c r="G11" s="9" t="s">
        <v>13</v>
      </c>
      <c r="H11" s="9" t="s">
        <v>13</v>
      </c>
      <c r="I11" s="10" t="s">
        <v>14</v>
      </c>
      <c r="J11" s="10" t="s">
        <v>14</v>
      </c>
      <c r="K11" s="8" t="s">
        <v>12</v>
      </c>
      <c r="L11" s="8" t="s">
        <v>12</v>
      </c>
      <c r="M11" s="9" t="s">
        <v>13</v>
      </c>
      <c r="N11" s="9" t="s">
        <v>13</v>
      </c>
      <c r="O11" s="10" t="s">
        <v>14</v>
      </c>
      <c r="P11" s="10" t="s">
        <v>14</v>
      </c>
      <c r="Q11" s="11">
        <f>COUNTIF($C11:$P11,$A$30)+COUNTIF($C11:$P11,$A$31)+COUNTIF($C11:$P11,$A$32)</f>
        <v>8</v>
      </c>
      <c r="R11" s="12">
        <f>COUNTIF($C11:$P11,$A$30)*$E$30+COUNTIF($C11:$P11,$A$31)*$E$31+COUNTIF($C11:$P11,$A$32)*$E$32</f>
        <v>60</v>
      </c>
      <c r="S11" s="13">
        <f>R11/2</f>
        <v>30</v>
      </c>
    </row>
    <row r="12" spans="1:19" x14ac:dyDescent="0.25">
      <c r="A12" s="7" t="s">
        <v>19</v>
      </c>
      <c r="B12" s="7" t="s">
        <v>20</v>
      </c>
      <c r="C12" s="9" t="s">
        <v>13</v>
      </c>
      <c r="D12" s="9" t="s">
        <v>13</v>
      </c>
      <c r="E12" s="10" t="s">
        <v>14</v>
      </c>
      <c r="F12" s="10" t="s">
        <v>14</v>
      </c>
      <c r="G12" s="8" t="s">
        <v>12</v>
      </c>
      <c r="H12" s="8" t="s">
        <v>12</v>
      </c>
      <c r="I12" s="9" t="s">
        <v>13</v>
      </c>
      <c r="J12" s="9" t="s">
        <v>13</v>
      </c>
      <c r="K12" s="10" t="s">
        <v>14</v>
      </c>
      <c r="L12" s="10" t="s">
        <v>14</v>
      </c>
      <c r="M12" s="8" t="s">
        <v>12</v>
      </c>
      <c r="N12" s="8" t="s">
        <v>12</v>
      </c>
      <c r="O12" s="9" t="s">
        <v>13</v>
      </c>
      <c r="P12" s="9" t="s">
        <v>13</v>
      </c>
      <c r="Q12" s="11">
        <f>COUNTIF($C12:$P12,$A$30)+COUNTIF($C12:$P12,$A$31)+COUNTIF($C12:$P12,$A$32)</f>
        <v>10</v>
      </c>
      <c r="R12" s="12">
        <f>COUNTIF($C12:$P12,$A$30)*$E$30+COUNTIF($C12:$P12,$A$31)*$E$31+COUNTIF($C12:$P12,$A$32)*$E$32</f>
        <v>75</v>
      </c>
      <c r="S12" s="13">
        <f>R12/2</f>
        <v>37.5</v>
      </c>
    </row>
    <row r="13" spans="1:19" x14ac:dyDescent="0.25">
      <c r="A13" s="7" t="s">
        <v>21</v>
      </c>
      <c r="B13" s="7" t="s">
        <v>20</v>
      </c>
      <c r="C13" s="10" t="s">
        <v>14</v>
      </c>
      <c r="D13" s="8" t="s">
        <v>12</v>
      </c>
      <c r="E13" s="8" t="s">
        <v>12</v>
      </c>
      <c r="F13" s="9" t="s">
        <v>13</v>
      </c>
      <c r="G13" s="9" t="s">
        <v>13</v>
      </c>
      <c r="H13" s="10" t="s">
        <v>14</v>
      </c>
      <c r="I13" s="10" t="s">
        <v>14</v>
      </c>
      <c r="J13" s="8" t="s">
        <v>12</v>
      </c>
      <c r="K13" s="8" t="s">
        <v>12</v>
      </c>
      <c r="L13" s="9" t="s">
        <v>13</v>
      </c>
      <c r="M13" s="9" t="s">
        <v>13</v>
      </c>
      <c r="N13" s="10" t="s">
        <v>14</v>
      </c>
      <c r="O13" s="10" t="s">
        <v>14</v>
      </c>
      <c r="P13" s="8" t="s">
        <v>12</v>
      </c>
      <c r="Q13" s="11">
        <f>COUNTIF($C13:$P13,$A$30)+COUNTIF($C13:$P13,$A$31)+COUNTIF($C13:$P13,$A$32)</f>
        <v>9</v>
      </c>
      <c r="R13" s="12">
        <f>COUNTIF($C13:$P13,$A$30)*$E$30+COUNTIF($C13:$P13,$A$31)*$E$31+COUNTIF($C13:$P13,$A$32)*$E$32</f>
        <v>67.5</v>
      </c>
      <c r="S13" s="13">
        <f>R13/2</f>
        <v>33.75</v>
      </c>
    </row>
    <row r="14" spans="1:19" x14ac:dyDescent="0.25">
      <c r="A14" s="7" t="s">
        <v>22</v>
      </c>
      <c r="B14" s="7" t="s">
        <v>20</v>
      </c>
      <c r="C14" s="8" t="s">
        <v>12</v>
      </c>
      <c r="D14" s="8" t="s">
        <v>12</v>
      </c>
      <c r="E14" s="9" t="s">
        <v>13</v>
      </c>
      <c r="F14" s="9" t="s">
        <v>13</v>
      </c>
      <c r="G14" s="10" t="s">
        <v>14</v>
      </c>
      <c r="H14" s="10" t="s">
        <v>14</v>
      </c>
      <c r="I14" s="8" t="s">
        <v>12</v>
      </c>
      <c r="J14" s="10" t="s">
        <v>23</v>
      </c>
      <c r="K14" s="10" t="s">
        <v>23</v>
      </c>
      <c r="L14" s="10" t="s">
        <v>23</v>
      </c>
      <c r="M14" s="10" t="s">
        <v>23</v>
      </c>
      <c r="N14" s="10" t="s">
        <v>23</v>
      </c>
      <c r="O14" s="8" t="s">
        <v>12</v>
      </c>
      <c r="P14" s="8" t="s">
        <v>12</v>
      </c>
      <c r="Q14" s="11">
        <f>COUNTIF($C14:$P14,$A$30)+COUNTIF($C14:$P14,$A$31)+COUNTIF($C14:$P14,$A$32)</f>
        <v>7</v>
      </c>
      <c r="R14" s="12">
        <f>COUNTIF($C14:$P14,$A$30)*$E$30+COUNTIF($C14:$P14,$A$31)*$E$31+COUNTIF($C14:$P14,$A$32)*$E$32</f>
        <v>52.5</v>
      </c>
      <c r="S14" s="13">
        <f>R14/2</f>
        <v>26.25</v>
      </c>
    </row>
    <row r="15" spans="1:19" x14ac:dyDescent="0.25">
      <c r="A15" s="7" t="s">
        <v>24</v>
      </c>
      <c r="B15" s="7" t="s">
        <v>20</v>
      </c>
      <c r="C15" s="9" t="s">
        <v>13</v>
      </c>
      <c r="D15" s="10" t="s">
        <v>14</v>
      </c>
      <c r="E15" s="10" t="s">
        <v>14</v>
      </c>
      <c r="F15" s="8" t="s">
        <v>12</v>
      </c>
      <c r="G15" s="8" t="s">
        <v>12</v>
      </c>
      <c r="H15" s="9" t="s">
        <v>13</v>
      </c>
      <c r="I15" s="9" t="s">
        <v>13</v>
      </c>
      <c r="J15" s="10" t="s">
        <v>14</v>
      </c>
      <c r="K15" s="10" t="s">
        <v>14</v>
      </c>
      <c r="L15" s="8" t="s">
        <v>12</v>
      </c>
      <c r="M15" s="8" t="s">
        <v>12</v>
      </c>
      <c r="N15" s="9" t="s">
        <v>13</v>
      </c>
      <c r="O15" s="9" t="s">
        <v>13</v>
      </c>
      <c r="P15" s="10" t="s">
        <v>14</v>
      </c>
      <c r="Q15" s="11">
        <f>COUNTIF($C15:$P15,$A$30)+COUNTIF($C15:$P15,$A$31)+COUNTIF($C15:$P15,$A$32)</f>
        <v>9</v>
      </c>
      <c r="R15" s="12">
        <f>COUNTIF($C15:$P15,$A$30)*$E$30+COUNTIF($C15:$P15,$A$31)*$E$31+COUNTIF($C15:$P15,$A$32)*$E$32</f>
        <v>67.5</v>
      </c>
      <c r="S15" s="13">
        <f>R15/2</f>
        <v>33.75</v>
      </c>
    </row>
    <row r="16" spans="1:19" x14ac:dyDescent="0.25">
      <c r="A16" s="7" t="s">
        <v>25</v>
      </c>
      <c r="B16" s="7" t="s">
        <v>20</v>
      </c>
      <c r="C16" s="8" t="s">
        <v>12</v>
      </c>
      <c r="D16" s="9" t="s">
        <v>13</v>
      </c>
      <c r="E16" s="9" t="s">
        <v>13</v>
      </c>
      <c r="F16" s="10" t="s">
        <v>14</v>
      </c>
      <c r="G16" s="10" t="s">
        <v>14</v>
      </c>
      <c r="H16" s="8" t="s">
        <v>12</v>
      </c>
      <c r="I16" s="8" t="s">
        <v>12</v>
      </c>
      <c r="J16" s="9" t="s">
        <v>13</v>
      </c>
      <c r="K16" s="9" t="s">
        <v>13</v>
      </c>
      <c r="L16" s="10" t="s">
        <v>14</v>
      </c>
      <c r="M16" s="10" t="s">
        <v>14</v>
      </c>
      <c r="N16" s="8" t="s">
        <v>12</v>
      </c>
      <c r="O16" s="8" t="s">
        <v>12</v>
      </c>
      <c r="P16" s="9" t="s">
        <v>13</v>
      </c>
      <c r="Q16" s="11">
        <f>COUNTIF($C16:$P16,$A$30)+COUNTIF($C16:$P16,$A$31)+COUNTIF($C16:$P16,$A$32)</f>
        <v>10</v>
      </c>
      <c r="R16" s="12">
        <f>COUNTIF($C16:$P16,$A$30)*$E$30+COUNTIF($C16:$P16,$A$31)*$E$31+COUNTIF($C16:$P16,$A$32)*$E$32</f>
        <v>75</v>
      </c>
      <c r="S16" s="13">
        <f>R16/2</f>
        <v>37.5</v>
      </c>
    </row>
    <row r="17" spans="1:19" x14ac:dyDescent="0.25">
      <c r="A17" s="7" t="s">
        <v>26</v>
      </c>
      <c r="B17" s="7" t="s">
        <v>20</v>
      </c>
      <c r="C17" s="10" t="s">
        <v>14</v>
      </c>
      <c r="D17" s="10" t="s">
        <v>14</v>
      </c>
      <c r="E17" s="8" t="s">
        <v>12</v>
      </c>
      <c r="F17" s="8" t="s">
        <v>12</v>
      </c>
      <c r="G17" s="9" t="s">
        <v>13</v>
      </c>
      <c r="H17" s="9" t="s">
        <v>13</v>
      </c>
      <c r="I17" s="10" t="s">
        <v>14</v>
      </c>
      <c r="J17" s="10" t="s">
        <v>14</v>
      </c>
      <c r="K17" s="8" t="s">
        <v>12</v>
      </c>
      <c r="L17" s="8" t="s">
        <v>12</v>
      </c>
      <c r="M17" s="9" t="s">
        <v>13</v>
      </c>
      <c r="N17" s="9" t="s">
        <v>13</v>
      </c>
      <c r="O17" s="10" t="s">
        <v>14</v>
      </c>
      <c r="P17" s="10" t="s">
        <v>14</v>
      </c>
      <c r="Q17" s="11">
        <f>COUNTIF($C17:$P17,$A$30)+COUNTIF($C17:$P17,$A$31)+COUNTIF($C17:$P17,$A$32)</f>
        <v>8</v>
      </c>
      <c r="R17" s="12">
        <f>COUNTIF($C17:$P17,$A$30)*$E$30+COUNTIF($C17:$P17,$A$31)*$E$31+COUNTIF($C17:$P17,$A$32)*$E$32</f>
        <v>60</v>
      </c>
      <c r="S17" s="13">
        <f>R17/2</f>
        <v>30</v>
      </c>
    </row>
    <row r="18" spans="1:19" x14ac:dyDescent="0.25">
      <c r="A18" s="7" t="s">
        <v>27</v>
      </c>
      <c r="B18" s="7" t="s">
        <v>20</v>
      </c>
      <c r="C18" s="9" t="s">
        <v>13</v>
      </c>
      <c r="D18" s="9" t="s">
        <v>13</v>
      </c>
      <c r="E18" s="10" t="s">
        <v>14</v>
      </c>
      <c r="F18" s="10" t="s">
        <v>14</v>
      </c>
      <c r="G18" s="8" t="s">
        <v>12</v>
      </c>
      <c r="H18" s="8" t="s">
        <v>12</v>
      </c>
      <c r="I18" s="9" t="s">
        <v>13</v>
      </c>
      <c r="J18" s="9" t="s">
        <v>13</v>
      </c>
      <c r="K18" s="10" t="s">
        <v>14</v>
      </c>
      <c r="L18" s="10" t="s">
        <v>14</v>
      </c>
      <c r="M18" s="8" t="s">
        <v>12</v>
      </c>
      <c r="N18" s="8" t="s">
        <v>12</v>
      </c>
      <c r="O18" s="9" t="s">
        <v>13</v>
      </c>
      <c r="P18" s="9" t="s">
        <v>13</v>
      </c>
      <c r="Q18" s="11">
        <f>COUNTIF($C18:$P18,$A$30)+COUNTIF($C18:$P18,$A$31)+COUNTIF($C18:$P18,$A$32)</f>
        <v>10</v>
      </c>
      <c r="R18" s="12">
        <f>COUNTIF($C18:$P18,$A$30)*$E$30+COUNTIF($C18:$P18,$A$31)*$E$31+COUNTIF($C18:$P18,$A$32)*$E$32</f>
        <v>75</v>
      </c>
      <c r="S18" s="13">
        <f>R18/2</f>
        <v>37.5</v>
      </c>
    </row>
    <row r="19" spans="1:19" x14ac:dyDescent="0.25">
      <c r="A19" s="7" t="s">
        <v>28</v>
      </c>
      <c r="B19" s="7" t="s">
        <v>20</v>
      </c>
      <c r="C19" s="10" t="s">
        <v>14</v>
      </c>
      <c r="D19" s="8" t="s">
        <v>12</v>
      </c>
      <c r="E19" s="8" t="s">
        <v>12</v>
      </c>
      <c r="F19" s="9" t="s">
        <v>13</v>
      </c>
      <c r="G19" s="9" t="s">
        <v>13</v>
      </c>
      <c r="H19" s="10" t="s">
        <v>14</v>
      </c>
      <c r="I19" s="10" t="s">
        <v>14</v>
      </c>
      <c r="J19" s="8" t="s">
        <v>12</v>
      </c>
      <c r="K19" s="8" t="s">
        <v>12</v>
      </c>
      <c r="L19" s="9" t="s">
        <v>13</v>
      </c>
      <c r="M19" s="9" t="s">
        <v>13</v>
      </c>
      <c r="N19" s="10" t="s">
        <v>14</v>
      </c>
      <c r="O19" s="10" t="s">
        <v>14</v>
      </c>
      <c r="P19" s="8" t="s">
        <v>12</v>
      </c>
      <c r="Q19" s="11">
        <f>COUNTIF($C19:$P19,$A$30)+COUNTIF($C19:$P19,$A$31)+COUNTIF($C19:$P19,$A$32)</f>
        <v>9</v>
      </c>
      <c r="R19" s="12">
        <f>COUNTIF($C19:$P19,$A$30)*$E$30+COUNTIF($C19:$P19,$A$31)*$E$31+COUNTIF($C19:$P19,$A$32)*$E$32</f>
        <v>67.5</v>
      </c>
      <c r="S19" s="13">
        <f>R19/2</f>
        <v>33.75</v>
      </c>
    </row>
    <row r="20" spans="1:19" x14ac:dyDescent="0.25">
      <c r="A20" s="7" t="s">
        <v>29</v>
      </c>
      <c r="B20" s="7" t="s">
        <v>30</v>
      </c>
      <c r="C20" s="14" t="s">
        <v>31</v>
      </c>
      <c r="D20" s="14" t="s">
        <v>31</v>
      </c>
      <c r="E20" s="10" t="s">
        <v>14</v>
      </c>
      <c r="F20" s="10" t="s">
        <v>14</v>
      </c>
      <c r="G20" s="14" t="s">
        <v>31</v>
      </c>
      <c r="H20" s="14" t="s">
        <v>31</v>
      </c>
      <c r="I20" s="10" t="s">
        <v>14</v>
      </c>
      <c r="J20" s="10" t="s">
        <v>14</v>
      </c>
      <c r="K20" s="14" t="s">
        <v>31</v>
      </c>
      <c r="L20" s="14" t="s">
        <v>31</v>
      </c>
      <c r="M20" s="10" t="s">
        <v>14</v>
      </c>
      <c r="N20" s="10" t="s">
        <v>14</v>
      </c>
      <c r="O20" s="14" t="s">
        <v>31</v>
      </c>
      <c r="P20" s="14" t="s">
        <v>31</v>
      </c>
      <c r="Q20" s="11">
        <f>COUNTIF($C20:$P20,$A$30)+COUNTIF($C20:$P20,$A$31)+COUNTIF($C20:$P20,$A$32)</f>
        <v>8</v>
      </c>
      <c r="R20" s="12">
        <f>COUNTIF($C20:$P20,$A$30)*$E$30+COUNTIF($C20:$P20,$A$31)*$E$31+COUNTIF($C20:$P20,$A$32)*$E$32</f>
        <v>84</v>
      </c>
      <c r="S20" s="13">
        <f>R20/2</f>
        <v>42</v>
      </c>
    </row>
    <row r="21" spans="1:19" x14ac:dyDescent="0.25">
      <c r="A21" s="7" t="s">
        <v>32</v>
      </c>
      <c r="B21" s="7" t="s">
        <v>33</v>
      </c>
      <c r="C21" s="14" t="s">
        <v>31</v>
      </c>
      <c r="D21" s="10" t="s">
        <v>14</v>
      </c>
      <c r="E21" s="10" t="s">
        <v>14</v>
      </c>
      <c r="F21" s="14" t="s">
        <v>31</v>
      </c>
      <c r="G21" s="14" t="s">
        <v>31</v>
      </c>
      <c r="H21" s="10" t="s">
        <v>14</v>
      </c>
      <c r="I21" s="10" t="s">
        <v>14</v>
      </c>
      <c r="J21" s="14" t="s">
        <v>31</v>
      </c>
      <c r="K21" s="14" t="s">
        <v>31</v>
      </c>
      <c r="L21" s="10" t="s">
        <v>14</v>
      </c>
      <c r="M21" s="10" t="s">
        <v>14</v>
      </c>
      <c r="N21" s="14" t="s">
        <v>31</v>
      </c>
      <c r="O21" s="14" t="s">
        <v>31</v>
      </c>
      <c r="P21" s="10" t="s">
        <v>14</v>
      </c>
      <c r="Q21" s="11">
        <f>COUNTIF($C21:$P21,$A$30)+COUNTIF($C21:$P21,$A$31)+COUNTIF($C21:$P21,$A$32)</f>
        <v>7</v>
      </c>
      <c r="R21" s="12">
        <f>COUNTIF($C21:$P21,$A$30)*$E$30+COUNTIF($C21:$P21,$A$31)*$E$31+COUNTIF($C21:$P21,$A$32)*$E$32</f>
        <v>73.5</v>
      </c>
      <c r="S21" s="13">
        <f>R21/2</f>
        <v>36.75</v>
      </c>
    </row>
    <row r="22" spans="1:19" x14ac:dyDescent="0.25">
      <c r="A22" s="7" t="s">
        <v>34</v>
      </c>
      <c r="B22" s="7" t="s">
        <v>33</v>
      </c>
      <c r="C22" s="10" t="s">
        <v>14</v>
      </c>
      <c r="D22" s="10" t="s">
        <v>14</v>
      </c>
      <c r="E22" s="14" t="s">
        <v>31</v>
      </c>
      <c r="F22" s="14" t="s">
        <v>31</v>
      </c>
      <c r="G22" s="10" t="s">
        <v>14</v>
      </c>
      <c r="H22" s="10" t="s">
        <v>14</v>
      </c>
      <c r="I22" s="14" t="s">
        <v>31</v>
      </c>
      <c r="J22" s="14" t="s">
        <v>31</v>
      </c>
      <c r="K22" s="10" t="s">
        <v>14</v>
      </c>
      <c r="L22" s="10" t="s">
        <v>14</v>
      </c>
      <c r="M22" s="14" t="s">
        <v>31</v>
      </c>
      <c r="N22" s="14" t="s">
        <v>31</v>
      </c>
      <c r="O22" s="10" t="s">
        <v>14</v>
      </c>
      <c r="P22" s="10" t="s">
        <v>14</v>
      </c>
      <c r="Q22" s="11">
        <f>COUNTIF($C22:$P22,$A$30)+COUNTIF($C22:$P22,$A$31)+COUNTIF($C22:$P22,$A$32)</f>
        <v>6</v>
      </c>
      <c r="R22" s="12">
        <f>COUNTIF($C22:$P22,$A$30)*$E$30+COUNTIF($C22:$P22,$A$31)*$E$31+COUNTIF($C22:$P22,$A$32)*$E$32</f>
        <v>63</v>
      </c>
      <c r="S22" s="13">
        <f>R22/2</f>
        <v>31.5</v>
      </c>
    </row>
    <row r="23" spans="1:19" x14ac:dyDescent="0.25">
      <c r="A23" s="7" t="s">
        <v>35</v>
      </c>
      <c r="B23" s="7" t="s">
        <v>33</v>
      </c>
      <c r="C23" s="10" t="s">
        <v>14</v>
      </c>
      <c r="D23" s="14" t="s">
        <v>31</v>
      </c>
      <c r="E23" s="14" t="s">
        <v>31</v>
      </c>
      <c r="F23" s="10" t="s">
        <v>14</v>
      </c>
      <c r="G23" s="10" t="s">
        <v>14</v>
      </c>
      <c r="H23" s="14" t="s">
        <v>31</v>
      </c>
      <c r="I23" s="14" t="s">
        <v>31</v>
      </c>
      <c r="J23" s="10" t="s">
        <v>14</v>
      </c>
      <c r="K23" s="10" t="s">
        <v>14</v>
      </c>
      <c r="L23" s="14" t="s">
        <v>31</v>
      </c>
      <c r="M23" s="14" t="s">
        <v>31</v>
      </c>
      <c r="N23" s="10" t="s">
        <v>14</v>
      </c>
      <c r="O23" s="10" t="s">
        <v>14</v>
      </c>
      <c r="P23" s="14" t="s">
        <v>31</v>
      </c>
      <c r="Q23" s="11">
        <f>COUNTIF($C23:$P23,$A$30)+COUNTIF($C23:$P23,$A$31)+COUNTIF($C23:$P23,$A$32)</f>
        <v>7</v>
      </c>
      <c r="R23" s="12">
        <f>COUNTIF($C23:$P23,$A$30)*$E$30+COUNTIF($C23:$P23,$A$31)*$E$31+COUNTIF($C23:$P23,$A$32)*$E$32</f>
        <v>73.5</v>
      </c>
      <c r="S23" s="13">
        <f>R23/2</f>
        <v>36.75</v>
      </c>
    </row>
    <row r="24" spans="1:16" x14ac:dyDescent="0.25">
      <c r="A24" s="15" t="s">
        <v>36</v>
      </c>
      <c r="B24" s="15"/>
      <c r="C24" s="11">
        <f>COUNTIF(C$8:C$23,"E")</f>
        <v>4</v>
      </c>
      <c r="D24" s="11">
        <f>COUNTIF(D$8:D$23,"E")</f>
        <v>4</v>
      </c>
      <c r="E24" s="11">
        <f>COUNTIF(E$8:E$23,"E")</f>
        <v>4</v>
      </c>
      <c r="F24" s="11">
        <f>COUNTIF(F$8:F$23,"E")</f>
        <v>4</v>
      </c>
      <c r="G24" s="11">
        <f>COUNTIF(G$8:G$23,"E")</f>
        <v>4</v>
      </c>
      <c r="H24" s="11">
        <f>COUNTIF(H$8:H$23,"E")</f>
        <v>4</v>
      </c>
      <c r="I24" s="11">
        <f>COUNTIF(I$8:I$23,"E")</f>
        <v>4</v>
      </c>
      <c r="J24" s="11">
        <f>COUNTIF(J$8:J$23,"E")</f>
        <v>3</v>
      </c>
      <c r="K24" s="11">
        <f>COUNTIF(K$8:K$23,"E")</f>
        <v>4</v>
      </c>
      <c r="L24" s="11">
        <f>COUNTIF(L$8:L$23,"E")</f>
        <v>4</v>
      </c>
      <c r="M24" s="11">
        <f>COUNTIF(M$8:M$23,"E")</f>
        <v>4</v>
      </c>
      <c r="N24" s="11">
        <f>COUNTIF(N$8:N$23,"E")</f>
        <v>4</v>
      </c>
      <c r="O24" s="11">
        <f>COUNTIF(O$8:O$23,"E")</f>
        <v>4</v>
      </c>
      <c r="P24" s="11">
        <f>COUNTIF(P$8:P$23,"E")</f>
        <v>4</v>
      </c>
    </row>
    <row r="25" spans="1:16" x14ac:dyDescent="0.25">
      <c r="A25" s="15" t="s">
        <v>37</v>
      </c>
      <c r="B25" s="15"/>
      <c r="C25" s="11">
        <f>COUNTIF(C$8:C$23,"L")</f>
        <v>4</v>
      </c>
      <c r="D25" s="11">
        <f>COUNTIF(D$8:D$23,"L")</f>
        <v>4</v>
      </c>
      <c r="E25" s="11">
        <f>COUNTIF(E$8:E$23,"L")</f>
        <v>4</v>
      </c>
      <c r="F25" s="11">
        <f>COUNTIF(F$8:F$23,"L")</f>
        <v>4</v>
      </c>
      <c r="G25" s="11">
        <f>COUNTIF(G$8:G$23,"L")</f>
        <v>4</v>
      </c>
      <c r="H25" s="11">
        <f>COUNTIF(H$8:H$23,"L")</f>
        <v>4</v>
      </c>
      <c r="I25" s="11">
        <f>COUNTIF(I$8:I$23,"L")</f>
        <v>4</v>
      </c>
      <c r="J25" s="11">
        <f>COUNTIF(J$8:J$23,"L")</f>
        <v>4</v>
      </c>
      <c r="K25" s="11">
        <f>COUNTIF(K$8:K$23,"L")</f>
        <v>3</v>
      </c>
      <c r="L25" s="11">
        <f>COUNTIF(L$8:L$23,"L")</f>
        <v>3</v>
      </c>
      <c r="M25" s="11">
        <f>COUNTIF(M$8:M$23,"L")</f>
        <v>4</v>
      </c>
      <c r="N25" s="11">
        <f>COUNTIF(N$8:N$23,"L")</f>
        <v>4</v>
      </c>
      <c r="O25" s="11">
        <f>COUNTIF(O$8:O$23,"L")</f>
        <v>4</v>
      </c>
      <c r="P25" s="11">
        <f>COUNTIF(P$8:P$23,"L")</f>
        <v>4</v>
      </c>
    </row>
    <row r="26" spans="1:16" x14ac:dyDescent="0.25">
      <c r="A26" s="15" t="s">
        <v>38</v>
      </c>
      <c r="B26" s="15"/>
      <c r="C26" s="11">
        <f>COUNTIF(C$8:C$23,"N")</f>
        <v>2</v>
      </c>
      <c r="D26" s="11">
        <f>COUNTIF(D$8:D$23,"N")</f>
        <v>2</v>
      </c>
      <c r="E26" s="11">
        <f>COUNTIF(E$8:E$23,"N")</f>
        <v>2</v>
      </c>
      <c r="F26" s="11">
        <f>COUNTIF(F$8:F$23,"N")</f>
        <v>2</v>
      </c>
      <c r="G26" s="11">
        <f>COUNTIF(G$8:G$23,"N")</f>
        <v>2</v>
      </c>
      <c r="H26" s="11">
        <f>COUNTIF(H$8:H$23,"N")</f>
        <v>2</v>
      </c>
      <c r="I26" s="11">
        <f>COUNTIF(I$8:I$23,"N")</f>
        <v>2</v>
      </c>
      <c r="J26" s="11">
        <f>COUNTIF(J$8:J$23,"N")</f>
        <v>2</v>
      </c>
      <c r="K26" s="11">
        <f>COUNTIF(K$8:K$23,"N")</f>
        <v>2</v>
      </c>
      <c r="L26" s="11">
        <f>COUNTIF(L$8:L$23,"N")</f>
        <v>2</v>
      </c>
      <c r="M26" s="11">
        <f>COUNTIF(M$8:M$23,"N")</f>
        <v>2</v>
      </c>
      <c r="N26" s="11">
        <f>COUNTIF(N$8:N$23,"N")</f>
        <v>2</v>
      </c>
      <c r="O26" s="11">
        <f>COUNTIF(O$8:O$23,"N")</f>
        <v>2</v>
      </c>
      <c r="P26" s="11">
        <f>COUNTIF(P$8:P$23,"N")</f>
        <v>2</v>
      </c>
    </row>
    <row r="29" spans="1:5" x14ac:dyDescent="0.25">
      <c r="A29" s="5" t="s">
        <v>39</v>
      </c>
      <c r="B29" s="5" t="s">
        <v>40</v>
      </c>
      <c r="C29" s="5" t="s">
        <v>41</v>
      </c>
      <c r="D29" s="5" t="s">
        <v>42</v>
      </c>
      <c r="E29" s="5" t="s">
        <v>8</v>
      </c>
    </row>
    <row r="30" spans="1:5" x14ac:dyDescent="0.25">
      <c r="A30" s="16" t="s">
        <v>12</v>
      </c>
      <c r="B30" s="7" t="s">
        <v>43</v>
      </c>
      <c r="C30" s="17">
        <v>0.2916666666666667</v>
      </c>
      <c r="D30" s="17">
        <v>0.6041666666666666</v>
      </c>
      <c r="E30" s="12">
        <f>(D30-C30+IF(D30&lt;C30,1,0))*24</f>
        <v>7.5</v>
      </c>
    </row>
    <row r="31" spans="1:5" x14ac:dyDescent="0.25">
      <c r="A31" s="18" t="s">
        <v>13</v>
      </c>
      <c r="B31" s="7" t="s">
        <v>44</v>
      </c>
      <c r="C31" s="17">
        <v>0.5833333333333334</v>
      </c>
      <c r="D31" s="17">
        <v>0.8958333333333334</v>
      </c>
      <c r="E31" s="12">
        <f>(D31-C31+IF(D31&lt;C31,1,0))*24</f>
        <v>7.5</v>
      </c>
    </row>
    <row r="32" spans="1:5" x14ac:dyDescent="0.25">
      <c r="A32" s="19" t="s">
        <v>31</v>
      </c>
      <c r="B32" s="7" t="s">
        <v>45</v>
      </c>
      <c r="C32" s="17">
        <v>0.875</v>
      </c>
      <c r="D32" s="17">
        <v>0.3125</v>
      </c>
      <c r="E32" s="12">
        <f>(D32-C32+IF(D32&lt;C32,1,0))*24</f>
        <v>10.5</v>
      </c>
    </row>
    <row r="33" spans="1:5" x14ac:dyDescent="0.25">
      <c r="A33" s="11" t="s">
        <v>14</v>
      </c>
      <c r="B33" s="7" t="s">
        <v>46</v>
      </c>
      <c r="C33" s="20"/>
      <c r="D33" s="20"/>
      <c r="E33" s="20"/>
    </row>
    <row r="34" spans="1:5" x14ac:dyDescent="0.25">
      <c r="A34" s="11" t="s">
        <v>23</v>
      </c>
      <c r="B34" s="7" t="s">
        <v>47</v>
      </c>
      <c r="C34" s="20"/>
      <c r="D34" s="20"/>
      <c r="E34" s="20"/>
    </row>
    <row r="35" spans="1:12" x14ac:dyDescent="0.25">
      <c r="A35" s="21" t="s">
        <v>48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7" ht="30" customHeight="1" spans="1:19" x14ac:dyDescent="0.25">
      <c r="A37" s="22" t="s">
        <v>49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9" ht="30" customHeight="1" spans="1:19" x14ac:dyDescent="0.25">
      <c r="A39" s="23" t="s">
        <v>50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</sheetData>
  <mergeCells count="15">
    <mergeCell ref="A1:S1"/>
    <mergeCell ref="A2:S2"/>
    <mergeCell ref="C5:I5"/>
    <mergeCell ref="J5:P5"/>
    <mergeCell ref="A6:A7"/>
    <mergeCell ref="B6:B7"/>
    <mergeCell ref="Q6:Q7"/>
    <mergeCell ref="R6:R7"/>
    <mergeCell ref="S6:S7"/>
    <mergeCell ref="A24:B24"/>
    <mergeCell ref="A25:B25"/>
    <mergeCell ref="A26:B26"/>
    <mergeCell ref="A35:L35"/>
    <mergeCell ref="A37:S37"/>
    <mergeCell ref="A39:S39"/>
  </mergeCells>
  <conditionalFormatting sqref="C24:P24">
    <cfRule type="cellIs" dxfId="0" priority="1" operator="lessThan">
      <formula>4</formula>
    </cfRule>
  </conditionalFormatting>
  <conditionalFormatting sqref="C25:P25">
    <cfRule type="cellIs" dxfId="1" priority="2" operator="lessThan">
      <formula>4</formula>
    </cfRule>
  </conditionalFormatting>
  <conditionalFormatting sqref="C26:P26">
    <cfRule type="cellIs" dxfId="2" priority="3" operator="lessThan">
      <formula>2</formula>
    </cfRule>
  </conditionalFormatting>
  <hyperlinks>
    <hyperlink ref="A3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 home rota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2026-09-23T16:29:33Z</dcterms:created>
  <dcterms:modified xsi:type="dcterms:W3CDTF">2026-09-23T16:29:33Z</dcterms:modified>
</cp:coreProperties>
</file>