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-Schicht-System" state="visible" r:id="rId4"/>
  </sheets>
  <calcPr calcId="171027" fullCalcOnLoad="1"/>
</workbook>
</file>

<file path=xl/sharedStrings.xml><?xml version="1.0" encoding="utf-8"?>
<sst xmlns="http://schemas.openxmlformats.org/spreadsheetml/2006/main" count="299" uniqueCount="43">
  <si>
    <t>Schichtplan-Vorlage: 3-Schicht-System</t>
  </si>
  <si>
    <t>Drei Gruppen, Montag bis Freitag, wöchentlicher Wechsel Früh, Spät, Nacht. Sechs Wochen ab dem Montag im gelben Feld. Kürzel: F, S, N, X frei, U Urlaub.</t>
  </si>
  <si>
    <t>Woche 1 ab (Montag)</t>
  </si>
  <si>
    <t>Woche 1</t>
  </si>
  <si>
    <t>Woche 2</t>
  </si>
  <si>
    <t>Woche 3</t>
  </si>
  <si>
    <t>Woche 4</t>
  </si>
  <si>
    <t>Woche 5</t>
  </si>
  <si>
    <t>Woche 6</t>
  </si>
  <si>
    <t>Mitarbeiter/in</t>
  </si>
  <si>
    <t>Position</t>
  </si>
  <si>
    <t>Dienste</t>
  </si>
  <si>
    <t>Std.</t>
  </si>
  <si>
    <t>Ø Std./Woche</t>
  </si>
  <si>
    <t>Thomas Weber</t>
  </si>
  <si>
    <t>Gruppe A</t>
  </si>
  <si>
    <t>F</t>
  </si>
  <si>
    <t>X</t>
  </si>
  <si>
    <t>S</t>
  </si>
  <si>
    <t>N</t>
  </si>
  <si>
    <t>Jana Fischer</t>
  </si>
  <si>
    <t>Markus Meyer</t>
  </si>
  <si>
    <t>Gruppe B</t>
  </si>
  <si>
    <t>Sandra Koch</t>
  </si>
  <si>
    <t>Daniel Schäfer</t>
  </si>
  <si>
    <t>Gruppe C</t>
  </si>
  <si>
    <t>Nicole Bauer</t>
  </si>
  <si>
    <t>Besetzung Frühschicht</t>
  </si>
  <si>
    <t>Besetzung Spätschicht</t>
  </si>
  <si>
    <t>Besetzung Nachtschicht</t>
  </si>
  <si>
    <t>Kürzel</t>
  </si>
  <si>
    <t>Dienst</t>
  </si>
  <si>
    <t>Beginn</t>
  </si>
  <si>
    <t>Ende</t>
  </si>
  <si>
    <t>Frühschicht</t>
  </si>
  <si>
    <t>Spätschicht</t>
  </si>
  <si>
    <t>Nachtschicht</t>
  </si>
  <si>
    <t>Frei</t>
  </si>
  <si>
    <t>U</t>
  </si>
  <si>
    <t>Urlaub</t>
  </si>
  <si>
    <t>Beginn oder Ende hier ändern, dann werden alle Stunden oben neu berechnet. Gelbe Felder sind für Ihre Eingaben.</t>
  </si>
  <si>
    <t>Beispiel: zwei Personen je Gruppe, Frühschicht 6 bis 14, Spätschicht 14 bis 22, Nachtschicht 22 bis 6 Uhr. Von Montag bis Freitag hat jede Schicht genau eine Gruppe, am Wochenende ruht der Betrieb. Schichtzeiten in der Tabelle unten ändern, die Stunden passen sich an.</t>
  </si>
  <si>
    <t>Alle Gruppen in einem Plan, Stunden und Zuschläge aus den Schichten? Das geht mit InShift: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</si>
</sst>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dd.mm."/>
    <numFmt numFmtId="166" formatCode="0.0"/>
    <numFmt numFmtId="167" formatCode="hh:mm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b/>
      <color rgb="FF374151"/>
    </font>
    <font>
      <i/>
      <color rgb="FF6B7280"/>
      <sz val="10"/>
    </font>
    <font>
      <b/>
      <u/>
      <color rgb="FF2563EB"/>
    </font>
  </fonts>
  <fills count="7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0E7FF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chichtplan-3-sch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9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8" customWidth="1"/>
    <col min="3" max="44" width="5.8" customWidth="1"/>
    <col min="45" max="46" width="8" customWidth="1"/>
    <col min="47" max="47" width="10" customWidth="1"/>
  </cols>
  <sheetData>
    <row r="1" ht="24" customHeight="1" spans="1:4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ht="32" customHeight="1" spans="1:4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2" x14ac:dyDescent="0.25">
      <c r="A3" s="3" t="s">
        <v>2</v>
      </c>
      <c r="B3" s="4">
        <v>46328</v>
      </c>
    </row>
    <row r="5" spans="3:44" x14ac:dyDescent="0.25">
      <c r="C5" s="5" t="s">
        <v>3</v>
      </c>
      <c r="D5" s="5"/>
      <c r="E5" s="5"/>
      <c r="F5" s="5"/>
      <c r="G5" s="5"/>
      <c r="H5" s="5"/>
      <c r="I5" s="5"/>
      <c r="J5" s="5" t="s">
        <v>4</v>
      </c>
      <c r="K5" s="5"/>
      <c r="L5" s="5"/>
      <c r="M5" s="5"/>
      <c r="N5" s="5"/>
      <c r="O5" s="5"/>
      <c r="P5" s="5"/>
      <c r="Q5" s="5" t="s">
        <v>5</v>
      </c>
      <c r="R5" s="5"/>
      <c r="S5" s="5"/>
      <c r="T5" s="5"/>
      <c r="U5" s="5"/>
      <c r="V5" s="5"/>
      <c r="W5" s="5"/>
      <c r="X5" s="5" t="s">
        <v>6</v>
      </c>
      <c r="Y5" s="5"/>
      <c r="Z5" s="5"/>
      <c r="AA5" s="5"/>
      <c r="AB5" s="5"/>
      <c r="AC5" s="5"/>
      <c r="AD5" s="5"/>
      <c r="AE5" s="5" t="s">
        <v>7</v>
      </c>
      <c r="AF5" s="5"/>
      <c r="AG5" s="5"/>
      <c r="AH5" s="5"/>
      <c r="AI5" s="5"/>
      <c r="AJ5" s="5"/>
      <c r="AK5" s="5"/>
      <c r="AL5" s="5" t="s">
        <v>8</v>
      </c>
      <c r="AM5" s="5"/>
      <c r="AN5" s="5"/>
      <c r="AO5" s="5"/>
      <c r="AP5" s="5"/>
      <c r="AQ5" s="5"/>
      <c r="AR5" s="5"/>
    </row>
    <row r="6" spans="1:47" x14ac:dyDescent="0.25">
      <c r="A6" s="5" t="s">
        <v>9</v>
      </c>
      <c r="B6" s="5" t="s">
        <v>10</v>
      </c>
      <c r="C6" s="5" t="str">
        <f>CHOOSE(WEEKDAY(C7),"So","Mo","Di","Mi","Do","Fr","Sa")</f>
        <v>Mo</v>
      </c>
      <c r="D6" s="5" t="str">
        <f>CHOOSE(WEEKDAY(D7),"So","Mo","Di","Mi","Do","Fr","Sa")</f>
        <v>Di</v>
      </c>
      <c r="E6" s="5" t="str">
        <f>CHOOSE(WEEKDAY(E7),"So","Mo","Di","Mi","Do","Fr","Sa")</f>
        <v>Mi</v>
      </c>
      <c r="F6" s="5" t="str">
        <f>CHOOSE(WEEKDAY(F7),"So","Mo","Di","Mi","Do","Fr","Sa")</f>
        <v>Do</v>
      </c>
      <c r="G6" s="5" t="str">
        <f>CHOOSE(WEEKDAY(G7),"So","Mo","Di","Mi","Do","Fr","Sa")</f>
        <v>Fr</v>
      </c>
      <c r="H6" s="5" t="str">
        <f>CHOOSE(WEEKDAY(H7),"So","Mo","Di","Mi","Do","Fr","Sa")</f>
        <v>Sa</v>
      </c>
      <c r="I6" s="5" t="str">
        <f>CHOOSE(WEEKDAY(I7),"So","Mo","Di","Mi","Do","Fr","Sa")</f>
        <v>So</v>
      </c>
      <c r="J6" s="5" t="str">
        <f>CHOOSE(WEEKDAY(J7),"So","Mo","Di","Mi","Do","Fr","Sa")</f>
        <v>Mo</v>
      </c>
      <c r="K6" s="5" t="str">
        <f>CHOOSE(WEEKDAY(K7),"So","Mo","Di","Mi","Do","Fr","Sa")</f>
        <v>Di</v>
      </c>
      <c r="L6" s="5" t="str">
        <f>CHOOSE(WEEKDAY(L7),"So","Mo","Di","Mi","Do","Fr","Sa")</f>
        <v>Mi</v>
      </c>
      <c r="M6" s="5" t="str">
        <f>CHOOSE(WEEKDAY(M7),"So","Mo","Di","Mi","Do","Fr","Sa")</f>
        <v>Do</v>
      </c>
      <c r="N6" s="5" t="str">
        <f>CHOOSE(WEEKDAY(N7),"So","Mo","Di","Mi","Do","Fr","Sa")</f>
        <v>Fr</v>
      </c>
      <c r="O6" s="5" t="str">
        <f>CHOOSE(WEEKDAY(O7),"So","Mo","Di","Mi","Do","Fr","Sa")</f>
        <v>Sa</v>
      </c>
      <c r="P6" s="5" t="str">
        <f>CHOOSE(WEEKDAY(P7),"So","Mo","Di","Mi","Do","Fr","Sa")</f>
        <v>So</v>
      </c>
      <c r="Q6" s="5" t="str">
        <f>CHOOSE(WEEKDAY(Q7),"So","Mo","Di","Mi","Do","Fr","Sa")</f>
        <v>Mo</v>
      </c>
      <c r="R6" s="5" t="str">
        <f>CHOOSE(WEEKDAY(R7),"So","Mo","Di","Mi","Do","Fr","Sa")</f>
        <v>Di</v>
      </c>
      <c r="S6" s="5" t="str">
        <f>CHOOSE(WEEKDAY(S7),"So","Mo","Di","Mi","Do","Fr","Sa")</f>
        <v>Mi</v>
      </c>
      <c r="T6" s="5" t="str">
        <f>CHOOSE(WEEKDAY(T7),"So","Mo","Di","Mi","Do","Fr","Sa")</f>
        <v>Do</v>
      </c>
      <c r="U6" s="5" t="str">
        <f>CHOOSE(WEEKDAY(U7),"So","Mo","Di","Mi","Do","Fr","Sa")</f>
        <v>Fr</v>
      </c>
      <c r="V6" s="5" t="str">
        <f>CHOOSE(WEEKDAY(V7),"So","Mo","Di","Mi","Do","Fr","Sa")</f>
        <v>Sa</v>
      </c>
      <c r="W6" s="5" t="str">
        <f>CHOOSE(WEEKDAY(W7),"So","Mo","Di","Mi","Do","Fr","Sa")</f>
        <v>So</v>
      </c>
      <c r="X6" s="5" t="str">
        <f>CHOOSE(WEEKDAY(X7),"So","Mo","Di","Mi","Do","Fr","Sa")</f>
        <v>Mo</v>
      </c>
      <c r="Y6" s="5" t="str">
        <f>CHOOSE(WEEKDAY(Y7),"So","Mo","Di","Mi","Do","Fr","Sa")</f>
        <v>Di</v>
      </c>
      <c r="Z6" s="5" t="str">
        <f>CHOOSE(WEEKDAY(Z7),"So","Mo","Di","Mi","Do","Fr","Sa")</f>
        <v>Mi</v>
      </c>
      <c r="AA6" s="5" t="str">
        <f>CHOOSE(WEEKDAY(AA7),"So","Mo","Di","Mi","Do","Fr","Sa")</f>
        <v>Do</v>
      </c>
      <c r="AB6" s="5" t="str">
        <f>CHOOSE(WEEKDAY(AB7),"So","Mo","Di","Mi","Do","Fr","Sa")</f>
        <v>Fr</v>
      </c>
      <c r="AC6" s="5" t="str">
        <f>CHOOSE(WEEKDAY(AC7),"So","Mo","Di","Mi","Do","Fr","Sa")</f>
        <v>Sa</v>
      </c>
      <c r="AD6" s="5" t="str">
        <f>CHOOSE(WEEKDAY(AD7),"So","Mo","Di","Mi","Do","Fr","Sa")</f>
        <v>So</v>
      </c>
      <c r="AE6" s="5" t="str">
        <f>CHOOSE(WEEKDAY(AE7),"So","Mo","Di","Mi","Do","Fr","Sa")</f>
        <v>Mo</v>
      </c>
      <c r="AF6" s="5" t="str">
        <f>CHOOSE(WEEKDAY(AF7),"So","Mo","Di","Mi","Do","Fr","Sa")</f>
        <v>Di</v>
      </c>
      <c r="AG6" s="5" t="str">
        <f>CHOOSE(WEEKDAY(AG7),"So","Mo","Di","Mi","Do","Fr","Sa")</f>
        <v>Mi</v>
      </c>
      <c r="AH6" s="5" t="str">
        <f>CHOOSE(WEEKDAY(AH7),"So","Mo","Di","Mi","Do","Fr","Sa")</f>
        <v>Do</v>
      </c>
      <c r="AI6" s="5" t="str">
        <f>CHOOSE(WEEKDAY(AI7),"So","Mo","Di","Mi","Do","Fr","Sa")</f>
        <v>Fr</v>
      </c>
      <c r="AJ6" s="5" t="str">
        <f>CHOOSE(WEEKDAY(AJ7),"So","Mo","Di","Mi","Do","Fr","Sa")</f>
        <v>Sa</v>
      </c>
      <c r="AK6" s="5" t="str">
        <f>CHOOSE(WEEKDAY(AK7),"So","Mo","Di","Mi","Do","Fr","Sa")</f>
        <v>So</v>
      </c>
      <c r="AL6" s="5" t="str">
        <f>CHOOSE(WEEKDAY(AL7),"So","Mo","Di","Mi","Do","Fr","Sa")</f>
        <v>Mo</v>
      </c>
      <c r="AM6" s="5" t="str">
        <f>CHOOSE(WEEKDAY(AM7),"So","Mo","Di","Mi","Do","Fr","Sa")</f>
        <v>Di</v>
      </c>
      <c r="AN6" s="5" t="str">
        <f>CHOOSE(WEEKDAY(AN7),"So","Mo","Di","Mi","Do","Fr","Sa")</f>
        <v>Mi</v>
      </c>
      <c r="AO6" s="5" t="str">
        <f>CHOOSE(WEEKDAY(AO7),"So","Mo","Di","Mi","Do","Fr","Sa")</f>
        <v>Do</v>
      </c>
      <c r="AP6" s="5" t="str">
        <f>CHOOSE(WEEKDAY(AP7),"So","Mo","Di","Mi","Do","Fr","Sa")</f>
        <v>Fr</v>
      </c>
      <c r="AQ6" s="5" t="str">
        <f>CHOOSE(WEEKDAY(AQ7),"So","Mo","Di","Mi","Do","Fr","Sa")</f>
        <v>Sa</v>
      </c>
      <c r="AR6" s="5" t="str">
        <f>CHOOSE(WEEKDAY(AR7),"So","Mo","Di","Mi","Do","Fr","Sa")</f>
        <v>So</v>
      </c>
      <c r="AS6" s="5" t="s">
        <v>11</v>
      </c>
      <c r="AT6" s="5" t="s">
        <v>12</v>
      </c>
      <c r="AU6" s="5" t="s">
        <v>13</v>
      </c>
    </row>
    <row r="7" spans="1:47" x14ac:dyDescent="0.25">
      <c r="A7" s="5"/>
      <c r="B7" s="5"/>
      <c r="C7" s="6">
        <f>$B$3+0</f>
        <v>46328</v>
      </c>
      <c r="D7" s="6">
        <f>$B$3+1</f>
        <v>46329</v>
      </c>
      <c r="E7" s="6">
        <f>$B$3+2</f>
        <v>46330</v>
      </c>
      <c r="F7" s="6">
        <f>$B$3+3</f>
        <v>46331</v>
      </c>
      <c r="G7" s="6">
        <f>$B$3+4</f>
        <v>46332</v>
      </c>
      <c r="H7" s="6">
        <f>$B$3+5</f>
        <v>46333</v>
      </c>
      <c r="I7" s="6">
        <f>$B$3+6</f>
        <v>46334</v>
      </c>
      <c r="J7" s="6">
        <f>$B$3+7</f>
        <v>46335</v>
      </c>
      <c r="K7" s="6">
        <f>$B$3+8</f>
        <v>46336</v>
      </c>
      <c r="L7" s="6">
        <f>$B$3+9</f>
        <v>46337</v>
      </c>
      <c r="M7" s="6">
        <f>$B$3+10</f>
        <v>46338</v>
      </c>
      <c r="N7" s="6">
        <f>$B$3+11</f>
        <v>46339</v>
      </c>
      <c r="O7" s="6">
        <f>$B$3+12</f>
        <v>46340</v>
      </c>
      <c r="P7" s="6">
        <f>$B$3+13</f>
        <v>46341</v>
      </c>
      <c r="Q7" s="6">
        <f>$B$3+14</f>
        <v>46342</v>
      </c>
      <c r="R7" s="6">
        <f>$B$3+15</f>
        <v>46343</v>
      </c>
      <c r="S7" s="6">
        <f>$B$3+16</f>
        <v>46344</v>
      </c>
      <c r="T7" s="6">
        <f>$B$3+17</f>
        <v>46345</v>
      </c>
      <c r="U7" s="6">
        <f>$B$3+18</f>
        <v>46346</v>
      </c>
      <c r="V7" s="6">
        <f>$B$3+19</f>
        <v>46347</v>
      </c>
      <c r="W7" s="6">
        <f>$B$3+20</f>
        <v>46348</v>
      </c>
      <c r="X7" s="6">
        <f>$B$3+21</f>
        <v>46349</v>
      </c>
      <c r="Y7" s="6">
        <f>$B$3+22</f>
        <v>46350</v>
      </c>
      <c r="Z7" s="6">
        <f>$B$3+23</f>
        <v>46351</v>
      </c>
      <c r="AA7" s="6">
        <f>$B$3+24</f>
        <v>46352</v>
      </c>
      <c r="AB7" s="6">
        <f>$B$3+25</f>
        <v>46353</v>
      </c>
      <c r="AC7" s="6">
        <f>$B$3+26</f>
        <v>46354</v>
      </c>
      <c r="AD7" s="6">
        <f>$B$3+27</f>
        <v>46355</v>
      </c>
      <c r="AE7" s="6">
        <f>$B$3+28</f>
        <v>46356</v>
      </c>
      <c r="AF7" s="6">
        <f>$B$3+29</f>
        <v>46357</v>
      </c>
      <c r="AG7" s="6">
        <f>$B$3+30</f>
        <v>46358</v>
      </c>
      <c r="AH7" s="6">
        <f>$B$3+31</f>
        <v>46359</v>
      </c>
      <c r="AI7" s="6">
        <f>$B$3+32</f>
        <v>46360</v>
      </c>
      <c r="AJ7" s="6">
        <f>$B$3+33</f>
        <v>46361</v>
      </c>
      <c r="AK7" s="6">
        <f>$B$3+34</f>
        <v>46362</v>
      </c>
      <c r="AL7" s="6">
        <f>$B$3+35</f>
        <v>46363</v>
      </c>
      <c r="AM7" s="6">
        <f>$B$3+36</f>
        <v>46364</v>
      </c>
      <c r="AN7" s="6">
        <f>$B$3+37</f>
        <v>46365</v>
      </c>
      <c r="AO7" s="6">
        <f>$B$3+38</f>
        <v>46366</v>
      </c>
      <c r="AP7" s="6">
        <f>$B$3+39</f>
        <v>46367</v>
      </c>
      <c r="AQ7" s="6">
        <f>$B$3+40</f>
        <v>46368</v>
      </c>
      <c r="AR7" s="6">
        <f>$B$3+41</f>
        <v>46369</v>
      </c>
      <c r="AS7" s="5"/>
      <c r="AT7" s="5"/>
      <c r="AU7" s="5"/>
    </row>
    <row r="8" spans="1:47" x14ac:dyDescent="0.25">
      <c r="A8" s="7" t="s">
        <v>14</v>
      </c>
      <c r="B8" s="7" t="s">
        <v>15</v>
      </c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9" t="s">
        <v>17</v>
      </c>
      <c r="I8" s="9" t="s">
        <v>17</v>
      </c>
      <c r="J8" s="10" t="s">
        <v>18</v>
      </c>
      <c r="K8" s="10" t="s">
        <v>18</v>
      </c>
      <c r="L8" s="10" t="s">
        <v>18</v>
      </c>
      <c r="M8" s="10" t="s">
        <v>18</v>
      </c>
      <c r="N8" s="10" t="s">
        <v>18</v>
      </c>
      <c r="O8" s="9" t="s">
        <v>17</v>
      </c>
      <c r="P8" s="9" t="s">
        <v>17</v>
      </c>
      <c r="Q8" s="11" t="s">
        <v>19</v>
      </c>
      <c r="R8" s="11" t="s">
        <v>19</v>
      </c>
      <c r="S8" s="11" t="s">
        <v>19</v>
      </c>
      <c r="T8" s="11" t="s">
        <v>19</v>
      </c>
      <c r="U8" s="11" t="s">
        <v>19</v>
      </c>
      <c r="V8" s="9" t="s">
        <v>17</v>
      </c>
      <c r="W8" s="9" t="s">
        <v>17</v>
      </c>
      <c r="X8" s="8" t="s">
        <v>16</v>
      </c>
      <c r="Y8" s="8" t="s">
        <v>16</v>
      </c>
      <c r="Z8" s="8" t="s">
        <v>16</v>
      </c>
      <c r="AA8" s="8" t="s">
        <v>16</v>
      </c>
      <c r="AB8" s="8" t="s">
        <v>16</v>
      </c>
      <c r="AC8" s="9" t="s">
        <v>17</v>
      </c>
      <c r="AD8" s="9" t="s">
        <v>17</v>
      </c>
      <c r="AE8" s="10" t="s">
        <v>18</v>
      </c>
      <c r="AF8" s="10" t="s">
        <v>18</v>
      </c>
      <c r="AG8" s="10" t="s">
        <v>18</v>
      </c>
      <c r="AH8" s="10" t="s">
        <v>18</v>
      </c>
      <c r="AI8" s="10" t="s">
        <v>18</v>
      </c>
      <c r="AJ8" s="9" t="s">
        <v>17</v>
      </c>
      <c r="AK8" s="9" t="s">
        <v>17</v>
      </c>
      <c r="AL8" s="11" t="s">
        <v>19</v>
      </c>
      <c r="AM8" s="11" t="s">
        <v>19</v>
      </c>
      <c r="AN8" s="11" t="s">
        <v>19</v>
      </c>
      <c r="AO8" s="11" t="s">
        <v>19</v>
      </c>
      <c r="AP8" s="11" t="s">
        <v>19</v>
      </c>
      <c r="AQ8" s="9" t="s">
        <v>17</v>
      </c>
      <c r="AR8" s="9" t="s">
        <v>17</v>
      </c>
      <c r="AS8" s="12">
        <f>COUNTIF($C8:$AR8,$A$20)+COUNTIF($C8:$AR8,$A$21)+COUNTIF($C8:$AR8,$A$22)</f>
        <v>30</v>
      </c>
      <c r="AT8" s="13">
        <f>COUNTIF($C8:$AR8,$A$20)*$G$20+COUNTIF($C8:$AR8,$A$21)*$G$21+COUNTIF($C8:$AR8,$A$22)*$G$22</f>
        <v>240</v>
      </c>
      <c r="AU8" s="14">
        <f>AT8/6</f>
        <v>40</v>
      </c>
    </row>
    <row r="9" spans="1:47" x14ac:dyDescent="0.25">
      <c r="A9" s="7" t="s">
        <v>20</v>
      </c>
      <c r="B9" s="7" t="s">
        <v>15</v>
      </c>
      <c r="C9" s="8" t="s">
        <v>16</v>
      </c>
      <c r="D9" s="8" t="s">
        <v>16</v>
      </c>
      <c r="E9" s="8" t="s">
        <v>16</v>
      </c>
      <c r="F9" s="8" t="s">
        <v>16</v>
      </c>
      <c r="G9" s="8" t="s">
        <v>16</v>
      </c>
      <c r="H9" s="9" t="s">
        <v>17</v>
      </c>
      <c r="I9" s="9" t="s">
        <v>17</v>
      </c>
      <c r="J9" s="10" t="s">
        <v>18</v>
      </c>
      <c r="K9" s="10" t="s">
        <v>18</v>
      </c>
      <c r="L9" s="10" t="s">
        <v>18</v>
      </c>
      <c r="M9" s="10" t="s">
        <v>18</v>
      </c>
      <c r="N9" s="10" t="s">
        <v>18</v>
      </c>
      <c r="O9" s="9" t="s">
        <v>17</v>
      </c>
      <c r="P9" s="9" t="s">
        <v>17</v>
      </c>
      <c r="Q9" s="11" t="s">
        <v>19</v>
      </c>
      <c r="R9" s="11" t="s">
        <v>19</v>
      </c>
      <c r="S9" s="11" t="s">
        <v>19</v>
      </c>
      <c r="T9" s="11" t="s">
        <v>19</v>
      </c>
      <c r="U9" s="11" t="s">
        <v>19</v>
      </c>
      <c r="V9" s="9" t="s">
        <v>17</v>
      </c>
      <c r="W9" s="9" t="s">
        <v>17</v>
      </c>
      <c r="X9" s="8" t="s">
        <v>16</v>
      </c>
      <c r="Y9" s="8" t="s">
        <v>16</v>
      </c>
      <c r="Z9" s="8" t="s">
        <v>16</v>
      </c>
      <c r="AA9" s="8" t="s">
        <v>16</v>
      </c>
      <c r="AB9" s="8" t="s">
        <v>16</v>
      </c>
      <c r="AC9" s="9" t="s">
        <v>17</v>
      </c>
      <c r="AD9" s="9" t="s">
        <v>17</v>
      </c>
      <c r="AE9" s="10" t="s">
        <v>18</v>
      </c>
      <c r="AF9" s="10" t="s">
        <v>18</v>
      </c>
      <c r="AG9" s="10" t="s">
        <v>18</v>
      </c>
      <c r="AH9" s="10" t="s">
        <v>18</v>
      </c>
      <c r="AI9" s="10" t="s">
        <v>18</v>
      </c>
      <c r="AJ9" s="9" t="s">
        <v>17</v>
      </c>
      <c r="AK9" s="9" t="s">
        <v>17</v>
      </c>
      <c r="AL9" s="11" t="s">
        <v>19</v>
      </c>
      <c r="AM9" s="11" t="s">
        <v>19</v>
      </c>
      <c r="AN9" s="11" t="s">
        <v>19</v>
      </c>
      <c r="AO9" s="11" t="s">
        <v>19</v>
      </c>
      <c r="AP9" s="11" t="s">
        <v>19</v>
      </c>
      <c r="AQ9" s="9" t="s">
        <v>17</v>
      </c>
      <c r="AR9" s="9" t="s">
        <v>17</v>
      </c>
      <c r="AS9" s="12">
        <f>COUNTIF($C9:$AR9,$A$20)+COUNTIF($C9:$AR9,$A$21)+COUNTIF($C9:$AR9,$A$22)</f>
        <v>30</v>
      </c>
      <c r="AT9" s="13">
        <f>COUNTIF($C9:$AR9,$A$20)*$G$20+COUNTIF($C9:$AR9,$A$21)*$G$21+COUNTIF($C9:$AR9,$A$22)*$G$22</f>
        <v>240</v>
      </c>
      <c r="AU9" s="14">
        <f>AT9/6</f>
        <v>40</v>
      </c>
    </row>
    <row r="10" spans="1:47" x14ac:dyDescent="0.25">
      <c r="A10" s="7" t="s">
        <v>21</v>
      </c>
      <c r="B10" s="7" t="s">
        <v>22</v>
      </c>
      <c r="C10" s="11" t="s">
        <v>19</v>
      </c>
      <c r="D10" s="11" t="s">
        <v>19</v>
      </c>
      <c r="E10" s="11" t="s">
        <v>19</v>
      </c>
      <c r="F10" s="11" t="s">
        <v>19</v>
      </c>
      <c r="G10" s="11" t="s">
        <v>19</v>
      </c>
      <c r="H10" s="9" t="s">
        <v>17</v>
      </c>
      <c r="I10" s="9" t="s">
        <v>17</v>
      </c>
      <c r="J10" s="8" t="s">
        <v>16</v>
      </c>
      <c r="K10" s="8" t="s">
        <v>16</v>
      </c>
      <c r="L10" s="8" t="s">
        <v>16</v>
      </c>
      <c r="M10" s="8" t="s">
        <v>16</v>
      </c>
      <c r="N10" s="8" t="s">
        <v>16</v>
      </c>
      <c r="O10" s="9" t="s">
        <v>17</v>
      </c>
      <c r="P10" s="9" t="s">
        <v>17</v>
      </c>
      <c r="Q10" s="10" t="s">
        <v>18</v>
      </c>
      <c r="R10" s="10" t="s">
        <v>18</v>
      </c>
      <c r="S10" s="10" t="s">
        <v>18</v>
      </c>
      <c r="T10" s="10" t="s">
        <v>18</v>
      </c>
      <c r="U10" s="10" t="s">
        <v>18</v>
      </c>
      <c r="V10" s="9" t="s">
        <v>17</v>
      </c>
      <c r="W10" s="9" t="s">
        <v>17</v>
      </c>
      <c r="X10" s="11" t="s">
        <v>19</v>
      </c>
      <c r="Y10" s="11" t="s">
        <v>19</v>
      </c>
      <c r="Z10" s="11" t="s">
        <v>19</v>
      </c>
      <c r="AA10" s="11" t="s">
        <v>19</v>
      </c>
      <c r="AB10" s="11" t="s">
        <v>19</v>
      </c>
      <c r="AC10" s="9" t="s">
        <v>17</v>
      </c>
      <c r="AD10" s="9" t="s">
        <v>17</v>
      </c>
      <c r="AE10" s="8" t="s">
        <v>16</v>
      </c>
      <c r="AF10" s="8" t="s">
        <v>16</v>
      </c>
      <c r="AG10" s="8" t="s">
        <v>16</v>
      </c>
      <c r="AH10" s="8" t="s">
        <v>16</v>
      </c>
      <c r="AI10" s="8" t="s">
        <v>16</v>
      </c>
      <c r="AJ10" s="9" t="s">
        <v>17</v>
      </c>
      <c r="AK10" s="9" t="s">
        <v>17</v>
      </c>
      <c r="AL10" s="10" t="s">
        <v>18</v>
      </c>
      <c r="AM10" s="10" t="s">
        <v>18</v>
      </c>
      <c r="AN10" s="10" t="s">
        <v>18</v>
      </c>
      <c r="AO10" s="10" t="s">
        <v>18</v>
      </c>
      <c r="AP10" s="10" t="s">
        <v>18</v>
      </c>
      <c r="AQ10" s="9" t="s">
        <v>17</v>
      </c>
      <c r="AR10" s="9" t="s">
        <v>17</v>
      </c>
      <c r="AS10" s="12">
        <f>COUNTIF($C10:$AR10,$A$20)+COUNTIF($C10:$AR10,$A$21)+COUNTIF($C10:$AR10,$A$22)</f>
        <v>30</v>
      </c>
      <c r="AT10" s="13">
        <f>COUNTIF($C10:$AR10,$A$20)*$G$20+COUNTIF($C10:$AR10,$A$21)*$G$21+COUNTIF($C10:$AR10,$A$22)*$G$22</f>
        <v>240</v>
      </c>
      <c r="AU10" s="14">
        <f>AT10/6</f>
        <v>40</v>
      </c>
    </row>
    <row r="11" spans="1:47" x14ac:dyDescent="0.25">
      <c r="A11" s="7" t="s">
        <v>23</v>
      </c>
      <c r="B11" s="7" t="s">
        <v>22</v>
      </c>
      <c r="C11" s="11" t="s">
        <v>19</v>
      </c>
      <c r="D11" s="11" t="s">
        <v>19</v>
      </c>
      <c r="E11" s="11" t="s">
        <v>19</v>
      </c>
      <c r="F11" s="11" t="s">
        <v>19</v>
      </c>
      <c r="G11" s="11" t="s">
        <v>19</v>
      </c>
      <c r="H11" s="9" t="s">
        <v>17</v>
      </c>
      <c r="I11" s="9" t="s">
        <v>17</v>
      </c>
      <c r="J11" s="8" t="s">
        <v>16</v>
      </c>
      <c r="K11" s="8" t="s">
        <v>16</v>
      </c>
      <c r="L11" s="8" t="s">
        <v>16</v>
      </c>
      <c r="M11" s="8" t="s">
        <v>16</v>
      </c>
      <c r="N11" s="8" t="s">
        <v>16</v>
      </c>
      <c r="O11" s="9" t="s">
        <v>17</v>
      </c>
      <c r="P11" s="9" t="s">
        <v>17</v>
      </c>
      <c r="Q11" s="10" t="s">
        <v>18</v>
      </c>
      <c r="R11" s="10" t="s">
        <v>18</v>
      </c>
      <c r="S11" s="10" t="s">
        <v>18</v>
      </c>
      <c r="T11" s="10" t="s">
        <v>18</v>
      </c>
      <c r="U11" s="10" t="s">
        <v>18</v>
      </c>
      <c r="V11" s="9" t="s">
        <v>17</v>
      </c>
      <c r="W11" s="9" t="s">
        <v>17</v>
      </c>
      <c r="X11" s="11" t="s">
        <v>19</v>
      </c>
      <c r="Y11" s="11" t="s">
        <v>19</v>
      </c>
      <c r="Z11" s="11" t="s">
        <v>19</v>
      </c>
      <c r="AA11" s="11" t="s">
        <v>19</v>
      </c>
      <c r="AB11" s="11" t="s">
        <v>19</v>
      </c>
      <c r="AC11" s="9" t="s">
        <v>17</v>
      </c>
      <c r="AD11" s="9" t="s">
        <v>17</v>
      </c>
      <c r="AE11" s="8" t="s">
        <v>16</v>
      </c>
      <c r="AF11" s="8" t="s">
        <v>16</v>
      </c>
      <c r="AG11" s="8" t="s">
        <v>16</v>
      </c>
      <c r="AH11" s="8" t="s">
        <v>16</v>
      </c>
      <c r="AI11" s="8" t="s">
        <v>16</v>
      </c>
      <c r="AJ11" s="9" t="s">
        <v>17</v>
      </c>
      <c r="AK11" s="9" t="s">
        <v>17</v>
      </c>
      <c r="AL11" s="10" t="s">
        <v>18</v>
      </c>
      <c r="AM11" s="10" t="s">
        <v>18</v>
      </c>
      <c r="AN11" s="10" t="s">
        <v>18</v>
      </c>
      <c r="AO11" s="10" t="s">
        <v>18</v>
      </c>
      <c r="AP11" s="10" t="s">
        <v>18</v>
      </c>
      <c r="AQ11" s="9" t="s">
        <v>17</v>
      </c>
      <c r="AR11" s="9" t="s">
        <v>17</v>
      </c>
      <c r="AS11" s="12">
        <f>COUNTIF($C11:$AR11,$A$20)+COUNTIF($C11:$AR11,$A$21)+COUNTIF($C11:$AR11,$A$22)</f>
        <v>30</v>
      </c>
      <c r="AT11" s="13">
        <f>COUNTIF($C11:$AR11,$A$20)*$G$20+COUNTIF($C11:$AR11,$A$21)*$G$21+COUNTIF($C11:$AR11,$A$22)*$G$22</f>
        <v>240</v>
      </c>
      <c r="AU11" s="14">
        <f>AT11/6</f>
        <v>40</v>
      </c>
    </row>
    <row r="12" spans="1:47" x14ac:dyDescent="0.25">
      <c r="A12" s="7" t="s">
        <v>24</v>
      </c>
      <c r="B12" s="7" t="s">
        <v>25</v>
      </c>
      <c r="C12" s="10" t="s">
        <v>18</v>
      </c>
      <c r="D12" s="10" t="s">
        <v>18</v>
      </c>
      <c r="E12" s="10" t="s">
        <v>18</v>
      </c>
      <c r="F12" s="10" t="s">
        <v>18</v>
      </c>
      <c r="G12" s="10" t="s">
        <v>18</v>
      </c>
      <c r="H12" s="9" t="s">
        <v>17</v>
      </c>
      <c r="I12" s="9" t="s">
        <v>17</v>
      </c>
      <c r="J12" s="11" t="s">
        <v>19</v>
      </c>
      <c r="K12" s="11" t="s">
        <v>19</v>
      </c>
      <c r="L12" s="11" t="s">
        <v>19</v>
      </c>
      <c r="M12" s="11" t="s">
        <v>19</v>
      </c>
      <c r="N12" s="11" t="s">
        <v>19</v>
      </c>
      <c r="O12" s="9" t="s">
        <v>17</v>
      </c>
      <c r="P12" s="9" t="s">
        <v>17</v>
      </c>
      <c r="Q12" s="8" t="s">
        <v>16</v>
      </c>
      <c r="R12" s="8" t="s">
        <v>16</v>
      </c>
      <c r="S12" s="8" t="s">
        <v>16</v>
      </c>
      <c r="T12" s="8" t="s">
        <v>16</v>
      </c>
      <c r="U12" s="8" t="s">
        <v>16</v>
      </c>
      <c r="V12" s="9" t="s">
        <v>17</v>
      </c>
      <c r="W12" s="9" t="s">
        <v>17</v>
      </c>
      <c r="X12" s="10" t="s">
        <v>18</v>
      </c>
      <c r="Y12" s="10" t="s">
        <v>18</v>
      </c>
      <c r="Z12" s="10" t="s">
        <v>18</v>
      </c>
      <c r="AA12" s="10" t="s">
        <v>18</v>
      </c>
      <c r="AB12" s="10" t="s">
        <v>18</v>
      </c>
      <c r="AC12" s="9" t="s">
        <v>17</v>
      </c>
      <c r="AD12" s="9" t="s">
        <v>17</v>
      </c>
      <c r="AE12" s="11" t="s">
        <v>19</v>
      </c>
      <c r="AF12" s="11" t="s">
        <v>19</v>
      </c>
      <c r="AG12" s="11" t="s">
        <v>19</v>
      </c>
      <c r="AH12" s="11" t="s">
        <v>19</v>
      </c>
      <c r="AI12" s="11" t="s">
        <v>19</v>
      </c>
      <c r="AJ12" s="9" t="s">
        <v>17</v>
      </c>
      <c r="AK12" s="9" t="s">
        <v>17</v>
      </c>
      <c r="AL12" s="8" t="s">
        <v>16</v>
      </c>
      <c r="AM12" s="8" t="s">
        <v>16</v>
      </c>
      <c r="AN12" s="8" t="s">
        <v>16</v>
      </c>
      <c r="AO12" s="8" t="s">
        <v>16</v>
      </c>
      <c r="AP12" s="8" t="s">
        <v>16</v>
      </c>
      <c r="AQ12" s="9" t="s">
        <v>17</v>
      </c>
      <c r="AR12" s="9" t="s">
        <v>17</v>
      </c>
      <c r="AS12" s="12">
        <f>COUNTIF($C12:$AR12,$A$20)+COUNTIF($C12:$AR12,$A$21)+COUNTIF($C12:$AR12,$A$22)</f>
        <v>30</v>
      </c>
      <c r="AT12" s="13">
        <f>COUNTIF($C12:$AR12,$A$20)*$G$20+COUNTIF($C12:$AR12,$A$21)*$G$21+COUNTIF($C12:$AR12,$A$22)*$G$22</f>
        <v>240</v>
      </c>
      <c r="AU12" s="14">
        <f>AT12/6</f>
        <v>40</v>
      </c>
    </row>
    <row r="13" spans="1:47" x14ac:dyDescent="0.25">
      <c r="A13" s="7" t="s">
        <v>26</v>
      </c>
      <c r="B13" s="7" t="s">
        <v>25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  <c r="H13" s="9" t="s">
        <v>17</v>
      </c>
      <c r="I13" s="9" t="s">
        <v>17</v>
      </c>
      <c r="J13" s="11" t="s">
        <v>19</v>
      </c>
      <c r="K13" s="11" t="s">
        <v>19</v>
      </c>
      <c r="L13" s="11" t="s">
        <v>19</v>
      </c>
      <c r="M13" s="11" t="s">
        <v>19</v>
      </c>
      <c r="N13" s="11" t="s">
        <v>19</v>
      </c>
      <c r="O13" s="9" t="s">
        <v>17</v>
      </c>
      <c r="P13" s="9" t="s">
        <v>17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9" t="s">
        <v>17</v>
      </c>
      <c r="W13" s="9" t="s">
        <v>17</v>
      </c>
      <c r="X13" s="10" t="s">
        <v>18</v>
      </c>
      <c r="Y13" s="10" t="s">
        <v>18</v>
      </c>
      <c r="Z13" s="10" t="s">
        <v>18</v>
      </c>
      <c r="AA13" s="10" t="s">
        <v>18</v>
      </c>
      <c r="AB13" s="10" t="s">
        <v>18</v>
      </c>
      <c r="AC13" s="9" t="s">
        <v>17</v>
      </c>
      <c r="AD13" s="9" t="s">
        <v>17</v>
      </c>
      <c r="AE13" s="11" t="s">
        <v>19</v>
      </c>
      <c r="AF13" s="11" t="s">
        <v>19</v>
      </c>
      <c r="AG13" s="11" t="s">
        <v>19</v>
      </c>
      <c r="AH13" s="11" t="s">
        <v>19</v>
      </c>
      <c r="AI13" s="11" t="s">
        <v>19</v>
      </c>
      <c r="AJ13" s="9" t="s">
        <v>17</v>
      </c>
      <c r="AK13" s="9" t="s">
        <v>17</v>
      </c>
      <c r="AL13" s="8" t="s">
        <v>16</v>
      </c>
      <c r="AM13" s="8" t="s">
        <v>16</v>
      </c>
      <c r="AN13" s="8" t="s">
        <v>16</v>
      </c>
      <c r="AO13" s="8" t="s">
        <v>16</v>
      </c>
      <c r="AP13" s="8" t="s">
        <v>16</v>
      </c>
      <c r="AQ13" s="9" t="s">
        <v>17</v>
      </c>
      <c r="AR13" s="9" t="s">
        <v>17</v>
      </c>
      <c r="AS13" s="12">
        <f>COUNTIF($C13:$AR13,$A$20)+COUNTIF($C13:$AR13,$A$21)+COUNTIF($C13:$AR13,$A$22)</f>
        <v>30</v>
      </c>
      <c r="AT13" s="13">
        <f>COUNTIF($C13:$AR13,$A$20)*$G$20+COUNTIF($C13:$AR13,$A$21)*$G$21+COUNTIF($C13:$AR13,$A$22)*$G$22</f>
        <v>240</v>
      </c>
      <c r="AU13" s="14">
        <f>AT13/6</f>
        <v>40</v>
      </c>
    </row>
    <row r="14" spans="1:44" x14ac:dyDescent="0.25">
      <c r="A14" s="15" t="s">
        <v>27</v>
      </c>
      <c r="B14" s="15"/>
      <c r="C14" s="12">
        <f>COUNTIF(C$8:C$13,"F")</f>
        <v>2</v>
      </c>
      <c r="D14" s="12">
        <f>COUNTIF(D$8:D$13,"F")</f>
        <v>2</v>
      </c>
      <c r="E14" s="12">
        <f>COUNTIF(E$8:E$13,"F")</f>
        <v>2</v>
      </c>
      <c r="F14" s="12">
        <f>COUNTIF(F$8:F$13,"F")</f>
        <v>2</v>
      </c>
      <c r="G14" s="12">
        <f>COUNTIF(G$8:G$13,"F")</f>
        <v>2</v>
      </c>
      <c r="H14" s="12">
        <f>COUNTIF(H$8:H$13,"F")</f>
        <v>0</v>
      </c>
      <c r="I14" s="12">
        <f>COUNTIF(I$8:I$13,"F")</f>
        <v>0</v>
      </c>
      <c r="J14" s="12">
        <f>COUNTIF(J$8:J$13,"F")</f>
        <v>2</v>
      </c>
      <c r="K14" s="12">
        <f>COUNTIF(K$8:K$13,"F")</f>
        <v>2</v>
      </c>
      <c r="L14" s="12">
        <f>COUNTIF(L$8:L$13,"F")</f>
        <v>2</v>
      </c>
      <c r="M14" s="12">
        <f>COUNTIF(M$8:M$13,"F")</f>
        <v>2</v>
      </c>
      <c r="N14" s="12">
        <f>COUNTIF(N$8:N$13,"F")</f>
        <v>2</v>
      </c>
      <c r="O14" s="12">
        <f>COUNTIF(O$8:O$13,"F")</f>
        <v>0</v>
      </c>
      <c r="P14" s="12">
        <f>COUNTIF(P$8:P$13,"F")</f>
        <v>0</v>
      </c>
      <c r="Q14" s="12">
        <f>COUNTIF(Q$8:Q$13,"F")</f>
        <v>2</v>
      </c>
      <c r="R14" s="12">
        <f>COUNTIF(R$8:R$13,"F")</f>
        <v>2</v>
      </c>
      <c r="S14" s="12">
        <f>COUNTIF(S$8:S$13,"F")</f>
        <v>2</v>
      </c>
      <c r="T14" s="12">
        <f>COUNTIF(T$8:T$13,"F")</f>
        <v>2</v>
      </c>
      <c r="U14" s="12">
        <f>COUNTIF(U$8:U$13,"F")</f>
        <v>2</v>
      </c>
      <c r="V14" s="12">
        <f>COUNTIF(V$8:V$13,"F")</f>
        <v>0</v>
      </c>
      <c r="W14" s="12">
        <f>COUNTIF(W$8:W$13,"F")</f>
        <v>0</v>
      </c>
      <c r="X14" s="12">
        <f>COUNTIF(X$8:X$13,"F")</f>
        <v>2</v>
      </c>
      <c r="Y14" s="12">
        <f>COUNTIF(Y$8:Y$13,"F")</f>
        <v>2</v>
      </c>
      <c r="Z14" s="12">
        <f>COUNTIF(Z$8:Z$13,"F")</f>
        <v>2</v>
      </c>
      <c r="AA14" s="12">
        <f>COUNTIF(AA$8:AA$13,"F")</f>
        <v>2</v>
      </c>
      <c r="AB14" s="12">
        <f>COUNTIF(AB$8:AB$13,"F")</f>
        <v>2</v>
      </c>
      <c r="AC14" s="12">
        <f>COUNTIF(AC$8:AC$13,"F")</f>
        <v>0</v>
      </c>
      <c r="AD14" s="12">
        <f>COUNTIF(AD$8:AD$13,"F")</f>
        <v>0</v>
      </c>
      <c r="AE14" s="12">
        <f>COUNTIF(AE$8:AE$13,"F")</f>
        <v>2</v>
      </c>
      <c r="AF14" s="12">
        <f>COUNTIF(AF$8:AF$13,"F")</f>
        <v>2</v>
      </c>
      <c r="AG14" s="12">
        <f>COUNTIF(AG$8:AG$13,"F")</f>
        <v>2</v>
      </c>
      <c r="AH14" s="12">
        <f>COUNTIF(AH$8:AH$13,"F")</f>
        <v>2</v>
      </c>
      <c r="AI14" s="12">
        <f>COUNTIF(AI$8:AI$13,"F")</f>
        <v>2</v>
      </c>
      <c r="AJ14" s="12">
        <f>COUNTIF(AJ$8:AJ$13,"F")</f>
        <v>0</v>
      </c>
      <c r="AK14" s="12">
        <f>COUNTIF(AK$8:AK$13,"F")</f>
        <v>0</v>
      </c>
      <c r="AL14" s="12">
        <f>COUNTIF(AL$8:AL$13,"F")</f>
        <v>2</v>
      </c>
      <c r="AM14" s="12">
        <f>COUNTIF(AM$8:AM$13,"F")</f>
        <v>2</v>
      </c>
      <c r="AN14" s="12">
        <f>COUNTIF(AN$8:AN$13,"F")</f>
        <v>2</v>
      </c>
      <c r="AO14" s="12">
        <f>COUNTIF(AO$8:AO$13,"F")</f>
        <v>2</v>
      </c>
      <c r="AP14" s="12">
        <f>COUNTIF(AP$8:AP$13,"F")</f>
        <v>2</v>
      </c>
      <c r="AQ14" s="12">
        <f>COUNTIF(AQ$8:AQ$13,"F")</f>
        <v>0</v>
      </c>
      <c r="AR14" s="12">
        <f>COUNTIF(AR$8:AR$13,"F")</f>
        <v>0</v>
      </c>
    </row>
    <row r="15" spans="1:44" x14ac:dyDescent="0.25">
      <c r="A15" s="15" t="s">
        <v>28</v>
      </c>
      <c r="B15" s="15"/>
      <c r="C15" s="12">
        <f>COUNTIF(C$8:C$13,"S")</f>
        <v>2</v>
      </c>
      <c r="D15" s="12">
        <f>COUNTIF(D$8:D$13,"S")</f>
        <v>2</v>
      </c>
      <c r="E15" s="12">
        <f>COUNTIF(E$8:E$13,"S")</f>
        <v>2</v>
      </c>
      <c r="F15" s="12">
        <f>COUNTIF(F$8:F$13,"S")</f>
        <v>2</v>
      </c>
      <c r="G15" s="12">
        <f>COUNTIF(G$8:G$13,"S")</f>
        <v>2</v>
      </c>
      <c r="H15" s="12">
        <f>COUNTIF(H$8:H$13,"S")</f>
        <v>0</v>
      </c>
      <c r="I15" s="12">
        <f>COUNTIF(I$8:I$13,"S")</f>
        <v>0</v>
      </c>
      <c r="J15" s="12">
        <f>COUNTIF(J$8:J$13,"S")</f>
        <v>2</v>
      </c>
      <c r="K15" s="12">
        <f>COUNTIF(K$8:K$13,"S")</f>
        <v>2</v>
      </c>
      <c r="L15" s="12">
        <f>COUNTIF(L$8:L$13,"S")</f>
        <v>2</v>
      </c>
      <c r="M15" s="12">
        <f>COUNTIF(M$8:M$13,"S")</f>
        <v>2</v>
      </c>
      <c r="N15" s="12">
        <f>COUNTIF(N$8:N$13,"S")</f>
        <v>2</v>
      </c>
      <c r="O15" s="12">
        <f>COUNTIF(O$8:O$13,"S")</f>
        <v>0</v>
      </c>
      <c r="P15" s="12">
        <f>COUNTIF(P$8:P$13,"S")</f>
        <v>0</v>
      </c>
      <c r="Q15" s="12">
        <f>COUNTIF(Q$8:Q$13,"S")</f>
        <v>2</v>
      </c>
      <c r="R15" s="12">
        <f>COUNTIF(R$8:R$13,"S")</f>
        <v>2</v>
      </c>
      <c r="S15" s="12">
        <f>COUNTIF(S$8:S$13,"S")</f>
        <v>2</v>
      </c>
      <c r="T15" s="12">
        <f>COUNTIF(T$8:T$13,"S")</f>
        <v>2</v>
      </c>
      <c r="U15" s="12">
        <f>COUNTIF(U$8:U$13,"S")</f>
        <v>2</v>
      </c>
      <c r="V15" s="12">
        <f>COUNTIF(V$8:V$13,"S")</f>
        <v>0</v>
      </c>
      <c r="W15" s="12">
        <f>COUNTIF(W$8:W$13,"S")</f>
        <v>0</v>
      </c>
      <c r="X15" s="12">
        <f>COUNTIF(X$8:X$13,"S")</f>
        <v>2</v>
      </c>
      <c r="Y15" s="12">
        <f>COUNTIF(Y$8:Y$13,"S")</f>
        <v>2</v>
      </c>
      <c r="Z15" s="12">
        <f>COUNTIF(Z$8:Z$13,"S")</f>
        <v>2</v>
      </c>
      <c r="AA15" s="12">
        <f>COUNTIF(AA$8:AA$13,"S")</f>
        <v>2</v>
      </c>
      <c r="AB15" s="12">
        <f>COUNTIF(AB$8:AB$13,"S")</f>
        <v>2</v>
      </c>
      <c r="AC15" s="12">
        <f>COUNTIF(AC$8:AC$13,"S")</f>
        <v>0</v>
      </c>
      <c r="AD15" s="12">
        <f>COUNTIF(AD$8:AD$13,"S")</f>
        <v>0</v>
      </c>
      <c r="AE15" s="12">
        <f>COUNTIF(AE$8:AE$13,"S")</f>
        <v>2</v>
      </c>
      <c r="AF15" s="12">
        <f>COUNTIF(AF$8:AF$13,"S")</f>
        <v>2</v>
      </c>
      <c r="AG15" s="12">
        <f>COUNTIF(AG$8:AG$13,"S")</f>
        <v>2</v>
      </c>
      <c r="AH15" s="12">
        <f>COUNTIF(AH$8:AH$13,"S")</f>
        <v>2</v>
      </c>
      <c r="AI15" s="12">
        <f>COUNTIF(AI$8:AI$13,"S")</f>
        <v>2</v>
      </c>
      <c r="AJ15" s="12">
        <f>COUNTIF(AJ$8:AJ$13,"S")</f>
        <v>0</v>
      </c>
      <c r="AK15" s="12">
        <f>COUNTIF(AK$8:AK$13,"S")</f>
        <v>0</v>
      </c>
      <c r="AL15" s="12">
        <f>COUNTIF(AL$8:AL$13,"S")</f>
        <v>2</v>
      </c>
      <c r="AM15" s="12">
        <f>COUNTIF(AM$8:AM$13,"S")</f>
        <v>2</v>
      </c>
      <c r="AN15" s="12">
        <f>COUNTIF(AN$8:AN$13,"S")</f>
        <v>2</v>
      </c>
      <c r="AO15" s="12">
        <f>COUNTIF(AO$8:AO$13,"S")</f>
        <v>2</v>
      </c>
      <c r="AP15" s="12">
        <f>COUNTIF(AP$8:AP$13,"S")</f>
        <v>2</v>
      </c>
      <c r="AQ15" s="12">
        <f>COUNTIF(AQ$8:AQ$13,"S")</f>
        <v>0</v>
      </c>
      <c r="AR15" s="12">
        <f>COUNTIF(AR$8:AR$13,"S")</f>
        <v>0</v>
      </c>
    </row>
    <row r="16" spans="1:44" x14ac:dyDescent="0.25">
      <c r="A16" s="15" t="s">
        <v>29</v>
      </c>
      <c r="B16" s="15"/>
      <c r="C16" s="12">
        <f>COUNTIF(C$8:C$13,"N")</f>
        <v>2</v>
      </c>
      <c r="D16" s="12">
        <f>COUNTIF(D$8:D$13,"N")</f>
        <v>2</v>
      </c>
      <c r="E16" s="12">
        <f>COUNTIF(E$8:E$13,"N")</f>
        <v>2</v>
      </c>
      <c r="F16" s="12">
        <f>COUNTIF(F$8:F$13,"N")</f>
        <v>2</v>
      </c>
      <c r="G16" s="12">
        <f>COUNTIF(G$8:G$13,"N")</f>
        <v>2</v>
      </c>
      <c r="H16" s="12">
        <f>COUNTIF(H$8:H$13,"N")</f>
        <v>0</v>
      </c>
      <c r="I16" s="12">
        <f>COUNTIF(I$8:I$13,"N")</f>
        <v>0</v>
      </c>
      <c r="J16" s="12">
        <f>COUNTIF(J$8:J$13,"N")</f>
        <v>2</v>
      </c>
      <c r="K16" s="12">
        <f>COUNTIF(K$8:K$13,"N")</f>
        <v>2</v>
      </c>
      <c r="L16" s="12">
        <f>COUNTIF(L$8:L$13,"N")</f>
        <v>2</v>
      </c>
      <c r="M16" s="12">
        <f>COUNTIF(M$8:M$13,"N")</f>
        <v>2</v>
      </c>
      <c r="N16" s="12">
        <f>COUNTIF(N$8:N$13,"N")</f>
        <v>2</v>
      </c>
      <c r="O16" s="12">
        <f>COUNTIF(O$8:O$13,"N")</f>
        <v>0</v>
      </c>
      <c r="P16" s="12">
        <f>COUNTIF(P$8:P$13,"N")</f>
        <v>0</v>
      </c>
      <c r="Q16" s="12">
        <f>COUNTIF(Q$8:Q$13,"N")</f>
        <v>2</v>
      </c>
      <c r="R16" s="12">
        <f>COUNTIF(R$8:R$13,"N")</f>
        <v>2</v>
      </c>
      <c r="S16" s="12">
        <f>COUNTIF(S$8:S$13,"N")</f>
        <v>2</v>
      </c>
      <c r="T16" s="12">
        <f>COUNTIF(T$8:T$13,"N")</f>
        <v>2</v>
      </c>
      <c r="U16" s="12">
        <f>COUNTIF(U$8:U$13,"N")</f>
        <v>2</v>
      </c>
      <c r="V16" s="12">
        <f>COUNTIF(V$8:V$13,"N")</f>
        <v>0</v>
      </c>
      <c r="W16" s="12">
        <f>COUNTIF(W$8:W$13,"N")</f>
        <v>0</v>
      </c>
      <c r="X16" s="12">
        <f>COUNTIF(X$8:X$13,"N")</f>
        <v>2</v>
      </c>
      <c r="Y16" s="12">
        <f>COUNTIF(Y$8:Y$13,"N")</f>
        <v>2</v>
      </c>
      <c r="Z16" s="12">
        <f>COUNTIF(Z$8:Z$13,"N")</f>
        <v>2</v>
      </c>
      <c r="AA16" s="12">
        <f>COUNTIF(AA$8:AA$13,"N")</f>
        <v>2</v>
      </c>
      <c r="AB16" s="12">
        <f>COUNTIF(AB$8:AB$13,"N")</f>
        <v>2</v>
      </c>
      <c r="AC16" s="12">
        <f>COUNTIF(AC$8:AC$13,"N")</f>
        <v>0</v>
      </c>
      <c r="AD16" s="12">
        <f>COUNTIF(AD$8:AD$13,"N")</f>
        <v>0</v>
      </c>
      <c r="AE16" s="12">
        <f>COUNTIF(AE$8:AE$13,"N")</f>
        <v>2</v>
      </c>
      <c r="AF16" s="12">
        <f>COUNTIF(AF$8:AF$13,"N")</f>
        <v>2</v>
      </c>
      <c r="AG16" s="12">
        <f>COUNTIF(AG$8:AG$13,"N")</f>
        <v>2</v>
      </c>
      <c r="AH16" s="12">
        <f>COUNTIF(AH$8:AH$13,"N")</f>
        <v>2</v>
      </c>
      <c r="AI16" s="12">
        <f>COUNTIF(AI$8:AI$13,"N")</f>
        <v>2</v>
      </c>
      <c r="AJ16" s="12">
        <f>COUNTIF(AJ$8:AJ$13,"N")</f>
        <v>0</v>
      </c>
      <c r="AK16" s="12">
        <f>COUNTIF(AK$8:AK$13,"N")</f>
        <v>0</v>
      </c>
      <c r="AL16" s="12">
        <f>COUNTIF(AL$8:AL$13,"N")</f>
        <v>2</v>
      </c>
      <c r="AM16" s="12">
        <f>COUNTIF(AM$8:AM$13,"N")</f>
        <v>2</v>
      </c>
      <c r="AN16" s="12">
        <f>COUNTIF(AN$8:AN$13,"N")</f>
        <v>2</v>
      </c>
      <c r="AO16" s="12">
        <f>COUNTIF(AO$8:AO$13,"N")</f>
        <v>2</v>
      </c>
      <c r="AP16" s="12">
        <f>COUNTIF(AP$8:AP$13,"N")</f>
        <v>2</v>
      </c>
      <c r="AQ16" s="12">
        <f>COUNTIF(AQ$8:AQ$13,"N")</f>
        <v>0</v>
      </c>
      <c r="AR16" s="12">
        <f>COUNTIF(AR$8:AR$13,"N")</f>
        <v>0</v>
      </c>
    </row>
    <row r="19" spans="1:8" x14ac:dyDescent="0.25">
      <c r="A19" s="5" t="s">
        <v>30</v>
      </c>
      <c r="B19" s="5" t="s">
        <v>31</v>
      </c>
      <c r="C19" s="5" t="s">
        <v>32</v>
      </c>
      <c r="D19" s="5"/>
      <c r="E19" s="5" t="s">
        <v>33</v>
      </c>
      <c r="F19" s="5"/>
      <c r="G19" s="5" t="s">
        <v>12</v>
      </c>
      <c r="H19" s="5"/>
    </row>
    <row r="20" spans="1:8" x14ac:dyDescent="0.25">
      <c r="A20" s="16" t="s">
        <v>16</v>
      </c>
      <c r="B20" s="7" t="s">
        <v>34</v>
      </c>
      <c r="C20" s="17">
        <v>0.25</v>
      </c>
      <c r="D20" s="17"/>
      <c r="E20" s="17">
        <v>0.5833333333333334</v>
      </c>
      <c r="F20" s="17"/>
      <c r="G20" s="13">
        <f>(E20-C20+IF(E20&lt;C20,1,0))*24</f>
        <v>8</v>
      </c>
      <c r="H20" s="13"/>
    </row>
    <row r="21" spans="1:8" x14ac:dyDescent="0.25">
      <c r="A21" s="18" t="s">
        <v>18</v>
      </c>
      <c r="B21" s="7" t="s">
        <v>35</v>
      </c>
      <c r="C21" s="17">
        <v>0.5833333333333334</v>
      </c>
      <c r="D21" s="17"/>
      <c r="E21" s="17">
        <v>0.9166666666666666</v>
      </c>
      <c r="F21" s="17"/>
      <c r="G21" s="13">
        <f>(E21-C21+IF(E21&lt;C21,1,0))*24</f>
        <v>8</v>
      </c>
      <c r="H21" s="13"/>
    </row>
    <row r="22" spans="1:8" x14ac:dyDescent="0.25">
      <c r="A22" s="19" t="s">
        <v>19</v>
      </c>
      <c r="B22" s="7" t="s">
        <v>36</v>
      </c>
      <c r="C22" s="17">
        <v>0.9166666666666666</v>
      </c>
      <c r="D22" s="17"/>
      <c r="E22" s="17">
        <v>0.25</v>
      </c>
      <c r="F22" s="17"/>
      <c r="G22" s="13">
        <f>(E22-C22+IF(E22&lt;C22,1,0))*24</f>
        <v>8</v>
      </c>
      <c r="H22" s="13"/>
    </row>
    <row r="23" spans="1:8" x14ac:dyDescent="0.25">
      <c r="A23" s="12" t="s">
        <v>17</v>
      </c>
      <c r="B23" s="7" t="s">
        <v>37</v>
      </c>
      <c r="C23" s="20"/>
      <c r="D23" s="20"/>
      <c r="E23" s="20"/>
      <c r="F23" s="20"/>
      <c r="G23" s="20"/>
      <c r="H23" s="20"/>
    </row>
    <row r="24" spans="1:8" x14ac:dyDescent="0.25">
      <c r="A24" s="12" t="s">
        <v>38</v>
      </c>
      <c r="B24" s="7" t="s">
        <v>39</v>
      </c>
      <c r="C24" s="20"/>
      <c r="D24" s="20"/>
      <c r="E24" s="20"/>
      <c r="F24" s="20"/>
      <c r="G24" s="20"/>
      <c r="H24" s="20"/>
    </row>
    <row r="25" spans="1:12" x14ac:dyDescent="0.25">
      <c r="A25" s="21" t="s">
        <v>40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7" ht="30" customHeight="1" spans="1:47" x14ac:dyDescent="0.25">
      <c r="A27" s="22" t="s">
        <v>41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</row>
    <row r="29" ht="30" customHeight="1" spans="1:47" x14ac:dyDescent="0.25">
      <c r="A29" s="23" t="s">
        <v>42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</row>
  </sheetData>
  <mergeCells count="37">
    <mergeCell ref="A1:AU1"/>
    <mergeCell ref="A2:AU2"/>
    <mergeCell ref="C5:I5"/>
    <mergeCell ref="J5:P5"/>
    <mergeCell ref="Q5:W5"/>
    <mergeCell ref="X5:AD5"/>
    <mergeCell ref="AE5:AK5"/>
    <mergeCell ref="AL5:AR5"/>
    <mergeCell ref="A6:A7"/>
    <mergeCell ref="B6:B7"/>
    <mergeCell ref="AS6:AS7"/>
    <mergeCell ref="AT6:AT7"/>
    <mergeCell ref="AU6:AU7"/>
    <mergeCell ref="A14:B14"/>
    <mergeCell ref="A15:B15"/>
    <mergeCell ref="A16:B16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L25"/>
    <mergeCell ref="A27:AU27"/>
    <mergeCell ref="A29:AU29"/>
  </mergeCells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3-Schicht-System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2026-10-26T17:56:54Z</dcterms:created>
  <dcterms:modified xsi:type="dcterms:W3CDTF">2026-10-26T17:56:54Z</dcterms:modified>
</cp:coreProperties>
</file>