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nrapport" state="visible" r:id="rId4"/>
  </sheets>
  <calcPr calcId="171027" fullCalcOnLoad="1"/>
</workbook>
</file>

<file path=xl/sharedStrings.xml><?xml version="1.0" encoding="utf-8"?>
<sst xmlns="http://schemas.openxmlformats.org/spreadsheetml/2006/main" count="35" uniqueCount="30">
  <si>
    <t>Stundenrapport Woche</t>
  </si>
  <si>
    <t>Montag der Woche in das gelbe Feld, die Daten folgen. Je Tag zwei Zeilen für zwei Aufträge oder Baustellen. Pause in Minuten, Stunden dezimal: 7,50 sind 7 Stunden 30 Minuten. Spesen in Franken.</t>
  </si>
  <si>
    <t>Firma</t>
  </si>
  <si>
    <t>Haustechnik Meier AG, Winterthur</t>
  </si>
  <si>
    <t>Name, Vorname</t>
  </si>
  <si>
    <t>Keller, Luca</t>
  </si>
  <si>
    <t>Woche ab Montag</t>
  </si>
  <si>
    <t>Soll-Stunden pro Woche</t>
  </si>
  <si>
    <t>Datum</t>
  </si>
  <si>
    <t>Tag</t>
  </si>
  <si>
    <t>Auftrag, Baustelle</t>
  </si>
  <si>
    <t>von</t>
  </si>
  <si>
    <t>bis</t>
  </si>
  <si>
    <t>Pause (Min.)</t>
  </si>
  <si>
    <t>Stunden</t>
  </si>
  <si>
    <t>Spesen (CHF)</t>
  </si>
  <si>
    <t>Bemerkung</t>
  </si>
  <si>
    <t>Umbau Bad, Bahnhofstrasse 12</t>
  </si>
  <si>
    <t>Mittagessen auswärts</t>
  </si>
  <si>
    <t>Service Heizung, Seeweg 3</t>
  </si>
  <si>
    <t>Pikett, Notfall Rohrbruch</t>
  </si>
  <si>
    <t>Fahrt mit Privatauto</t>
  </si>
  <si>
    <t>Total Stunden</t>
  </si>
  <si>
    <t>Soll-Stunden der Woche</t>
  </si>
  <si>
    <t>Saldo (Plus- oder Minusstunden)</t>
  </si>
  <si>
    <t>Total Spesen (CHF)</t>
  </si>
  <si>
    <t>Datum, Unterschrift Mitarbeiter/in</t>
  </si>
  <si>
    <t>Datum, Visum vorgesetzte Person</t>
  </si>
  <si>
    <t>Beispiel: eine Woche in der Haustechnik, ein Badumbau, ein Serviceauftrag und ein Pikett-Einsatz am Freitagmorgen. Das Soll der Woche steht in Ihrem Arbeitsvertrag.</t>
  </si>
  <si>
    <t>Einsatzplan und Zeiterfassung fürs Team in einer App: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</si>
</sst>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d.mm.yyyy"/>
    <numFmt numFmtId="165" formatCode="dd.mm."/>
    <numFmt numFmtId="166" formatCode="hh:mm"/>
    <numFmt numFmtId="167" formatCode="0;;"/>
    <numFmt numFmtId="168" formatCode="0.00;;"/>
    <numFmt numFmtId="169" formatCode="#,##0.00;;"/>
    <numFmt numFmtId="170" formatCode="+0.00;-0.00;0.00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166" fontId="0" fillId="2" borderId="1" xfId="0" applyNumberForma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169" fontId="0" fillId="2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2" fontId="3" fillId="0" borderId="1" xfId="0" applyNumberFormat="1" applyFont="1" applyBorder="1" applyAlignment="1">
      <alignment horizontal="center" vertical="center"/>
    </xf>
    <xf numFmtId="17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rapport-w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5" customWidth="1"/>
    <col min="3" max="3" width="30" customWidth="1"/>
    <col min="4" max="6" width="8" customWidth="1"/>
    <col min="8" max="8" width="11" customWidth="1"/>
    <col min="9" max="9" width="24" customWidth="1"/>
  </cols>
  <sheetData>
    <row r="1" ht="24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7" x14ac:dyDescent="0.25">
      <c r="A4" s="3" t="s">
        <v>2</v>
      </c>
      <c r="B4" s="3"/>
      <c r="C4" s="3"/>
      <c r="D4" s="4" t="s">
        <v>3</v>
      </c>
      <c r="E4" s="4"/>
      <c r="F4" s="4"/>
      <c r="G4" s="4"/>
    </row>
    <row r="5" spans="1:7" x14ac:dyDescent="0.25">
      <c r="A5" s="3" t="s">
        <v>4</v>
      </c>
      <c r="B5" s="3"/>
      <c r="C5" s="3"/>
      <c r="D5" s="4" t="s">
        <v>5</v>
      </c>
      <c r="E5" s="4"/>
      <c r="F5" s="4"/>
      <c r="G5" s="4"/>
    </row>
    <row r="6" spans="1:7" x14ac:dyDescent="0.25">
      <c r="A6" s="3" t="s">
        <v>6</v>
      </c>
      <c r="B6" s="3"/>
      <c r="C6" s="3"/>
      <c r="D6" s="5">
        <v>46328</v>
      </c>
      <c r="E6" s="5"/>
      <c r="F6" s="5"/>
      <c r="G6" s="5"/>
    </row>
    <row r="7" spans="1:7" x14ac:dyDescent="0.25">
      <c r="A7" s="3" t="s">
        <v>7</v>
      </c>
      <c r="B7" s="3"/>
      <c r="C7" s="3"/>
      <c r="D7" s="6">
        <v>42.5</v>
      </c>
      <c r="E7" s="6"/>
      <c r="F7" s="6"/>
      <c r="G7" s="6"/>
    </row>
    <row r="9" ht="30" customHeight="1" spans="1:9" x14ac:dyDescent="0.25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7" t="s">
        <v>13</v>
      </c>
      <c r="G9" s="7" t="s">
        <v>14</v>
      </c>
      <c r="H9" s="7" t="s">
        <v>15</v>
      </c>
      <c r="I9" s="7" t="s">
        <v>16</v>
      </c>
    </row>
    <row r="10" spans="1:9" x14ac:dyDescent="0.25">
      <c r="A10" s="8">
        <f>$D$6+0</f>
        <v>46328</v>
      </c>
      <c r="B10" s="9" t="str">
        <f>CHOOSE(WEEKDAY(A10),"So","Mo","Di","Mi","Do","Fr","Sa")</f>
        <v>Mo</v>
      </c>
      <c r="C10" s="10" t="s">
        <v>17</v>
      </c>
      <c r="D10" s="11">
        <v>0.2916666666666667</v>
      </c>
      <c r="E10" s="11">
        <v>0.5</v>
      </c>
      <c r="F10" s="12"/>
      <c r="G10" s="13">
        <f>IF(AND(ISNUMBER(D10),ISNUMBER(E10)),ROUND((E10-D10+IF(E10&lt;D10,1,0))*24-IF(ISNUMBER(F10),F10,0)/60,2),0)</f>
        <v>5</v>
      </c>
      <c r="H10" s="14"/>
      <c r="I10" s="10"/>
    </row>
    <row r="11" spans="1:9" x14ac:dyDescent="0.25">
      <c r="A11" s="8"/>
      <c r="B11" s="9"/>
      <c r="C11" s="10" t="s">
        <v>17</v>
      </c>
      <c r="D11" s="11">
        <v>0.53125</v>
      </c>
      <c r="E11" s="11">
        <v>0.6875</v>
      </c>
      <c r="F11" s="12"/>
      <c r="G11" s="13">
        <f>IF(AND(ISNUMBER(D11),ISNUMBER(E11)),ROUND((E11-D11+IF(E11&lt;D11,1,0))*24-IF(ISNUMBER(F11),F11,0)/60,2),0)</f>
        <v>3.75</v>
      </c>
      <c r="H11" s="14"/>
      <c r="I11" s="10"/>
    </row>
    <row r="12" spans="1:9" x14ac:dyDescent="0.25">
      <c r="A12" s="8">
        <f>$D$6+1</f>
        <v>46329</v>
      </c>
      <c r="B12" s="9" t="str">
        <f>CHOOSE(WEEKDAY(A12),"So","Mo","Di","Mi","Do","Fr","Sa")</f>
        <v>Di</v>
      </c>
      <c r="C12" s="10" t="s">
        <v>17</v>
      </c>
      <c r="D12" s="11">
        <v>0.2916666666666667</v>
      </c>
      <c r="E12" s="11">
        <v>0.6875</v>
      </c>
      <c r="F12" s="12">
        <v>45</v>
      </c>
      <c r="G12" s="13">
        <f>IF(AND(ISNUMBER(D12),ISNUMBER(E12)),ROUND((E12-D12+IF(E12&lt;D12,1,0))*24-IF(ISNUMBER(F12),F12,0)/60,2),0)</f>
        <v>8.75</v>
      </c>
      <c r="H12" s="14">
        <v>18.5</v>
      </c>
      <c r="I12" s="10" t="s">
        <v>18</v>
      </c>
    </row>
    <row r="13" spans="1:9" x14ac:dyDescent="0.25">
      <c r="A13" s="8"/>
      <c r="B13" s="9"/>
      <c r="C13" s="10"/>
      <c r="D13" s="11"/>
      <c r="E13" s="11"/>
      <c r="F13" s="12"/>
      <c r="G13" s="13">
        <f>IF(AND(ISNUMBER(D13),ISNUMBER(E13)),ROUND((E13-D13+IF(E13&lt;D13,1,0))*24-IF(ISNUMBER(F13),F13,0)/60,2),0)</f>
        <v>0</v>
      </c>
      <c r="H13" s="14"/>
      <c r="I13" s="10"/>
    </row>
    <row r="14" spans="1:9" x14ac:dyDescent="0.25">
      <c r="A14" s="8">
        <f>$D$6+2</f>
        <v>46330</v>
      </c>
      <c r="B14" s="9" t="str">
        <f>CHOOSE(WEEKDAY(A14),"So","Mo","Di","Mi","Do","Fr","Sa")</f>
        <v>Mi</v>
      </c>
      <c r="C14" s="10" t="s">
        <v>19</v>
      </c>
      <c r="D14" s="11">
        <v>0.3125</v>
      </c>
      <c r="E14" s="11">
        <v>0.4791666666666667</v>
      </c>
      <c r="F14" s="12"/>
      <c r="G14" s="13">
        <f>IF(AND(ISNUMBER(D14),ISNUMBER(E14)),ROUND((E14-D14+IF(E14&lt;D14,1,0))*24-IF(ISNUMBER(F14),F14,0)/60,2),0)</f>
        <v>4</v>
      </c>
      <c r="H14" s="14"/>
      <c r="I14" s="10"/>
    </row>
    <row r="15" spans="1:9" x14ac:dyDescent="0.25">
      <c r="A15" s="8"/>
      <c r="B15" s="9"/>
      <c r="C15" s="10" t="s">
        <v>17</v>
      </c>
      <c r="D15" s="11">
        <v>0.5208333333333334</v>
      </c>
      <c r="E15" s="11">
        <v>0.71875</v>
      </c>
      <c r="F15" s="12"/>
      <c r="G15" s="13">
        <f>IF(AND(ISNUMBER(D15),ISNUMBER(E15)),ROUND((E15-D15+IF(E15&lt;D15,1,0))*24-IF(ISNUMBER(F15),F15,0)/60,2),0)</f>
        <v>4.75</v>
      </c>
      <c r="H15" s="14"/>
      <c r="I15" s="10"/>
    </row>
    <row r="16" spans="1:9" x14ac:dyDescent="0.25">
      <c r="A16" s="8">
        <f>$D$6+3</f>
        <v>46331</v>
      </c>
      <c r="B16" s="9" t="str">
        <f>CHOOSE(WEEKDAY(A16),"So","Mo","Di","Mi","Do","Fr","Sa")</f>
        <v>Do</v>
      </c>
      <c r="C16" s="10" t="s">
        <v>17</v>
      </c>
      <c r="D16" s="11">
        <v>0.2916666666666667</v>
      </c>
      <c r="E16" s="11">
        <v>0.6875</v>
      </c>
      <c r="F16" s="12">
        <v>45</v>
      </c>
      <c r="G16" s="13">
        <f>IF(AND(ISNUMBER(D16),ISNUMBER(E16)),ROUND((E16-D16+IF(E16&lt;D16,1,0))*24-IF(ISNUMBER(F16),F16,0)/60,2),0)</f>
        <v>8.75</v>
      </c>
      <c r="H16" s="14"/>
      <c r="I16" s="10"/>
    </row>
    <row r="17" spans="1:9" x14ac:dyDescent="0.25">
      <c r="A17" s="8"/>
      <c r="B17" s="9"/>
      <c r="C17" s="10"/>
      <c r="D17" s="11"/>
      <c r="E17" s="11"/>
      <c r="F17" s="12"/>
      <c r="G17" s="13">
        <f>IF(AND(ISNUMBER(D17),ISNUMBER(E17)),ROUND((E17-D17+IF(E17&lt;D17,1,0))*24-IF(ISNUMBER(F17),F17,0)/60,2),0)</f>
        <v>0</v>
      </c>
      <c r="H17" s="14"/>
      <c r="I17" s="10"/>
    </row>
    <row r="18" spans="1:9" x14ac:dyDescent="0.25">
      <c r="A18" s="8">
        <f>$D$6+4</f>
        <v>46332</v>
      </c>
      <c r="B18" s="9" t="str">
        <f>CHOOSE(WEEKDAY(A18),"So","Mo","Di","Mi","Do","Fr","Sa")</f>
        <v>Fr</v>
      </c>
      <c r="C18" s="10" t="s">
        <v>20</v>
      </c>
      <c r="D18" s="11">
        <v>0.25</v>
      </c>
      <c r="E18" s="11">
        <v>0.3541666666666667</v>
      </c>
      <c r="F18" s="12"/>
      <c r="G18" s="13">
        <f>IF(AND(ISNUMBER(D18),ISNUMBER(E18)),ROUND((E18-D18+IF(E18&lt;D18,1,0))*24-IF(ISNUMBER(F18),F18,0)/60,2),0)</f>
        <v>2.5</v>
      </c>
      <c r="H18" s="14">
        <v>32</v>
      </c>
      <c r="I18" s="10" t="s">
        <v>21</v>
      </c>
    </row>
    <row r="19" spans="1:9" x14ac:dyDescent="0.25">
      <c r="A19" s="8"/>
      <c r="B19" s="9"/>
      <c r="C19" s="10" t="s">
        <v>17</v>
      </c>
      <c r="D19" s="11">
        <v>0.375</v>
      </c>
      <c r="E19" s="11">
        <v>0.625</v>
      </c>
      <c r="F19" s="12">
        <v>30</v>
      </c>
      <c r="G19" s="13">
        <f>IF(AND(ISNUMBER(D19),ISNUMBER(E19)),ROUND((E19-D19+IF(E19&lt;D19,1,0))*24-IF(ISNUMBER(F19),F19,0)/60,2),0)</f>
        <v>5.5</v>
      </c>
      <c r="H19" s="14"/>
      <c r="I19" s="10"/>
    </row>
    <row r="20" spans="1:9" x14ac:dyDescent="0.25">
      <c r="A20" s="8">
        <f>$D$6+5</f>
        <v>46333</v>
      </c>
      <c r="B20" s="9" t="str">
        <f>CHOOSE(WEEKDAY(A20),"So","Mo","Di","Mi","Do","Fr","Sa")</f>
        <v>Sa</v>
      </c>
      <c r="C20" s="10"/>
      <c r="D20" s="11"/>
      <c r="E20" s="11"/>
      <c r="F20" s="12"/>
      <c r="G20" s="13">
        <f>IF(AND(ISNUMBER(D20),ISNUMBER(E20)),ROUND((E20-D20+IF(E20&lt;D20,1,0))*24-IF(ISNUMBER(F20),F20,0)/60,2),0)</f>
        <v>0</v>
      </c>
      <c r="H20" s="14"/>
      <c r="I20" s="10"/>
    </row>
    <row r="21" spans="1:9" x14ac:dyDescent="0.25">
      <c r="A21" s="8"/>
      <c r="B21" s="9"/>
      <c r="C21" s="10"/>
      <c r="D21" s="11"/>
      <c r="E21" s="11"/>
      <c r="F21" s="12"/>
      <c r="G21" s="13">
        <f>IF(AND(ISNUMBER(D21),ISNUMBER(E21)),ROUND((E21-D21+IF(E21&lt;D21,1,0))*24-IF(ISNUMBER(F21),F21,0)/60,2),0)</f>
        <v>0</v>
      </c>
      <c r="H21" s="14"/>
      <c r="I21" s="10"/>
    </row>
    <row r="22" spans="1:9" x14ac:dyDescent="0.25">
      <c r="A22" s="8">
        <f>$D$6+6</f>
        <v>46334</v>
      </c>
      <c r="B22" s="9" t="str">
        <f>CHOOSE(WEEKDAY(A22),"So","Mo","Di","Mi","Do","Fr","Sa")</f>
        <v>So</v>
      </c>
      <c r="C22" s="10"/>
      <c r="D22" s="11"/>
      <c r="E22" s="11"/>
      <c r="F22" s="12"/>
      <c r="G22" s="13">
        <f>IF(AND(ISNUMBER(D22),ISNUMBER(E22)),ROUND((E22-D22+IF(E22&lt;D22,1,0))*24-IF(ISNUMBER(F22),F22,0)/60,2),0)</f>
        <v>0</v>
      </c>
      <c r="H22" s="14"/>
      <c r="I22" s="10"/>
    </row>
    <row r="23" spans="1:9" x14ac:dyDescent="0.25">
      <c r="A23" s="8"/>
      <c r="B23" s="9"/>
      <c r="C23" s="10"/>
      <c r="D23" s="11"/>
      <c r="E23" s="11"/>
      <c r="F23" s="12"/>
      <c r="G23" s="13">
        <f>IF(AND(ISNUMBER(D23),ISNUMBER(E23)),ROUND((E23-D23+IF(E23&lt;D23,1,0))*24-IF(ISNUMBER(F23),F23,0)/60,2),0)</f>
        <v>0</v>
      </c>
      <c r="H23" s="14"/>
      <c r="I23" s="10"/>
    </row>
    <row r="25" spans="3:7" x14ac:dyDescent="0.25">
      <c r="C25" s="15" t="s">
        <v>22</v>
      </c>
      <c r="D25" s="15"/>
      <c r="E25" s="15"/>
      <c r="F25" s="15"/>
      <c r="G25" s="16">
        <f>SUM(G10:G23)</f>
        <v>43</v>
      </c>
    </row>
    <row r="26" spans="3:7" x14ac:dyDescent="0.25">
      <c r="C26" s="15" t="s">
        <v>23</v>
      </c>
      <c r="D26" s="15"/>
      <c r="E26" s="15"/>
      <c r="F26" s="15"/>
      <c r="G26" s="16">
        <f>$D$7</f>
        <v>42.5</v>
      </c>
    </row>
    <row r="27" spans="3:7" x14ac:dyDescent="0.25">
      <c r="C27" s="15" t="s">
        <v>24</v>
      </c>
      <c r="D27" s="15"/>
      <c r="E27" s="15"/>
      <c r="F27" s="15"/>
      <c r="G27" s="17">
        <f>G25-G26</f>
        <v>0.5</v>
      </c>
    </row>
    <row r="28" spans="3:8" x14ac:dyDescent="0.25">
      <c r="C28" s="15" t="s">
        <v>25</v>
      </c>
      <c r="D28" s="15"/>
      <c r="E28" s="15"/>
      <c r="F28" s="15"/>
      <c r="H28" s="18">
        <f>SUM(H10:H23)</f>
        <v>50.5</v>
      </c>
    </row>
    <row r="30" ht="30" customHeight="1" x14ac:dyDescent="0.25"/>
    <row r="31" spans="1:9" x14ac:dyDescent="0.25">
      <c r="A31" s="19" t="s">
        <v>26</v>
      </c>
      <c r="B31" s="19"/>
      <c r="C31" s="19"/>
      <c r="D31" s="19"/>
      <c r="F31" s="19" t="s">
        <v>27</v>
      </c>
      <c r="G31" s="19"/>
      <c r="H31" s="19"/>
      <c r="I31" s="19"/>
    </row>
    <row r="33" ht="30" customHeight="1" spans="1:9" x14ac:dyDescent="0.25">
      <c r="A33" s="20" t="s">
        <v>28</v>
      </c>
      <c r="B33" s="20"/>
      <c r="C33" s="20"/>
      <c r="D33" s="20"/>
      <c r="E33" s="20"/>
      <c r="F33" s="20"/>
      <c r="G33" s="20"/>
      <c r="H33" s="20"/>
      <c r="I33" s="20"/>
    </row>
    <row r="35" ht="30" customHeight="1" spans="1:9" x14ac:dyDescent="0.25">
      <c r="A35" s="21" t="s">
        <v>29</v>
      </c>
      <c r="B35" s="21"/>
      <c r="C35" s="21"/>
      <c r="D35" s="21"/>
      <c r="E35" s="21"/>
      <c r="F35" s="21"/>
      <c r="G35" s="21"/>
      <c r="H35" s="21"/>
      <c r="I35" s="21"/>
    </row>
  </sheetData>
  <mergeCells count="18">
    <mergeCell ref="A1:I1"/>
    <mergeCell ref="A2:I2"/>
    <mergeCell ref="A4:C4"/>
    <mergeCell ref="D4:G4"/>
    <mergeCell ref="A5:C5"/>
    <mergeCell ref="D5:G5"/>
    <mergeCell ref="A6:C6"/>
    <mergeCell ref="D6:G6"/>
    <mergeCell ref="A7:C7"/>
    <mergeCell ref="D7:G7"/>
    <mergeCell ref="C25:F25"/>
    <mergeCell ref="C26:F26"/>
    <mergeCell ref="C27:F27"/>
    <mergeCell ref="C28:F28"/>
    <mergeCell ref="A31:D31"/>
    <mergeCell ref="F31:I31"/>
    <mergeCell ref="A33:I33"/>
    <mergeCell ref="A35:I35"/>
  </mergeCells>
  <hyperlinks>
    <hyperlink ref="A35" r:id="rId1"/>
  </hyperlinks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Wochenrapport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2026-10-26T20:28:33Z</dcterms:created>
  <dcterms:modified xsi:type="dcterms:W3CDTF">2026-10-26T20:28:33Z</dcterms:modified>
</cp:coreProperties>
</file>