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roster" state="visible" r:id="rId4"/>
  </sheets>
  <calcPr calcId="171027" fullCalcOnLoad="1"/>
</workbook>
</file>

<file path=xl/sharedStrings.xml><?xml version="1.0" encoding="utf-8"?>
<sst xmlns="http://schemas.openxmlformats.org/spreadsheetml/2006/main" count="45" uniqueCount="32">
  <si>
    <t>Weekly staff roster template</t>
  </si>
  <si>
    <t>Monday to Sunday. Enter a Start and a Finish for each shift, as in 06:00, and leave a day blank for a day off. Hours have the unpaid break taken off, shifts past midnight are counted correctly, and yellow cells are yours to change.</t>
  </si>
  <si>
    <t>Week 1 starts on (Mon)</t>
  </si>
  <si>
    <t>Overtime after (h/week)</t>
  </si>
  <si>
    <t>Overtime rate ×</t>
  </si>
  <si>
    <t>Staff</t>
  </si>
  <si>
    <t>Role</t>
  </si>
  <si>
    <t>Break (min)</t>
  </si>
  <si>
    <t>Hours</t>
  </si>
  <si>
    <t>OT hours</t>
  </si>
  <si>
    <t>Rate</t>
  </si>
  <si>
    <t>Pay</t>
  </si>
  <si>
    <t>Start</t>
  </si>
  <si>
    <t>Finish</t>
  </si>
  <si>
    <t>Olivia Nguyen</t>
  </si>
  <si>
    <t>Cafe manager</t>
  </si>
  <si>
    <t>Jack Thompson</t>
  </si>
  <si>
    <t>Supervisor</t>
  </si>
  <si>
    <t>Mia Papadopoulos</t>
  </si>
  <si>
    <t>Barista</t>
  </si>
  <si>
    <t>Lachlan Murphy</t>
  </si>
  <si>
    <t>Chloe Wilson</t>
  </si>
  <si>
    <t>Floor staff</t>
  </si>
  <si>
    <t>Priya Patel</t>
  </si>
  <si>
    <t>Cook</t>
  </si>
  <si>
    <t>Ruby Kelly</t>
  </si>
  <si>
    <t>Floor staff, casual</t>
  </si>
  <si>
    <t>Hamish Kerr</t>
  </si>
  <si>
    <t>Baker, nights</t>
  </si>
  <si>
    <t>Total</t>
  </si>
  <si>
    <t>Sample: a cafe with eight staff and an overnight baker. Set Break (min) to 0 for short shifts. Overtime starts after the hours in the yellow cell at the top, at the multiplier you set there; weekend and public holiday rates aren’t included in this file.</t>
  </si>
  <si>
    <t>Rebuilding the roster every week? InShift copies a week in one click and puts the roster on every phone: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</si>
</sst>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yy"/>
    <numFmt numFmtId="165" formatCode="0.0#"/>
    <numFmt numFmtId="166" formatCode="dd/mm"/>
    <numFmt numFmtId="167" formatCode="hh:mm"/>
    <numFmt numFmtId="168" formatCode="&quot;$&quot;#,##0.00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</fonts>
  <fills count="5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7" fontId="0" fillId="4" borderId="1" xfId="0" applyNumberFormat="1" applyFill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8" fontId="0" fillId="2" borderId="1" xfId="0" applyNumberFormat="1" applyFill="1" applyBorder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rostering-software/?utm_source=xlsx&amp;utm_medium=template&amp;utm_campaign=weekly-ro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8" customWidth="1"/>
    <col min="3" max="16" width="10.5" customWidth="1"/>
    <col min="17" max="19" width="8" customWidth="1"/>
    <col min="21" max="21" width="12" customWidth="1"/>
  </cols>
  <sheetData>
    <row r="1" ht="24" customHeight="1" spans="1: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2" customHeight="1" spans="1:2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" x14ac:dyDescent="0.25">
      <c r="A3" s="3" t="s">
        <v>2</v>
      </c>
      <c r="B3" s="4">
        <v>46328</v>
      </c>
    </row>
    <row r="4" spans="1:2" x14ac:dyDescent="0.25">
      <c r="A4" s="3" t="s">
        <v>3</v>
      </c>
      <c r="B4" s="5">
        <v>38</v>
      </c>
    </row>
    <row r="5" spans="1:2" x14ac:dyDescent="0.25">
      <c r="A5" s="3" t="s">
        <v>4</v>
      </c>
      <c r="B5" s="6">
        <v>1.5</v>
      </c>
    </row>
    <row r="7" spans="1:21" x14ac:dyDescent="0.25">
      <c r="A7" s="7" t="s">
        <v>5</v>
      </c>
      <c r="B7" s="7" t="s">
        <v>6</v>
      </c>
      <c r="C7" s="7" t="str">
        <f>CHOOSE(WEEKDAY(C8),"Sun","Mon","Tue","Wed","Thu","Fri","Sat")</f>
        <v>Mon</v>
      </c>
      <c r="D7" s="7"/>
      <c r="E7" s="7" t="str">
        <f>CHOOSE(WEEKDAY(E8),"Sun","Mon","Tue","Wed","Thu","Fri","Sat")</f>
        <v>Tue</v>
      </c>
      <c r="F7" s="7"/>
      <c r="G7" s="7" t="str">
        <f>CHOOSE(WEEKDAY(G8),"Sun","Mon","Tue","Wed","Thu","Fri","Sat")</f>
        <v>Wed</v>
      </c>
      <c r="H7" s="7"/>
      <c r="I7" s="7" t="str">
        <f>CHOOSE(WEEKDAY(I8),"Sun","Mon","Tue","Wed","Thu","Fri","Sat")</f>
        <v>Thu</v>
      </c>
      <c r="J7" s="7"/>
      <c r="K7" s="7" t="str">
        <f>CHOOSE(WEEKDAY(K8),"Sun","Mon","Tue","Wed","Thu","Fri","Sat")</f>
        <v>Fri</v>
      </c>
      <c r="L7" s="7"/>
      <c r="M7" s="7" t="str">
        <f>CHOOSE(WEEKDAY(M8),"Sun","Mon","Tue","Wed","Thu","Fri","Sat")</f>
        <v>Sat</v>
      </c>
      <c r="N7" s="7"/>
      <c r="O7" s="7" t="str">
        <f>CHOOSE(WEEKDAY(O8),"Sun","Mon","Tue","Wed","Thu","Fri","Sat")</f>
        <v>Sun</v>
      </c>
      <c r="P7" s="7"/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</row>
    <row r="8" spans="1:21" x14ac:dyDescent="0.25">
      <c r="A8" s="7"/>
      <c r="B8" s="7"/>
      <c r="C8" s="8">
        <f>$B$3+0</f>
        <v>46328</v>
      </c>
      <c r="D8" s="8"/>
      <c r="E8" s="8">
        <f>$B$3+1</f>
        <v>46329</v>
      </c>
      <c r="F8" s="8"/>
      <c r="G8" s="8">
        <f>$B$3+2</f>
        <v>46330</v>
      </c>
      <c r="H8" s="8"/>
      <c r="I8" s="8">
        <f>$B$3+3</f>
        <v>46331</v>
      </c>
      <c r="J8" s="8"/>
      <c r="K8" s="8">
        <f>$B$3+4</f>
        <v>46332</v>
      </c>
      <c r="L8" s="8"/>
      <c r="M8" s="8">
        <f>$B$3+5</f>
        <v>46333</v>
      </c>
      <c r="N8" s="8"/>
      <c r="O8" s="8">
        <f>$B$3+6</f>
        <v>46334</v>
      </c>
      <c r="P8" s="8"/>
      <c r="Q8" s="7"/>
      <c r="R8" s="7"/>
      <c r="S8" s="7"/>
      <c r="T8" s="7"/>
      <c r="U8" s="7"/>
    </row>
    <row r="9" spans="1:21" x14ac:dyDescent="0.25">
      <c r="A9" s="7"/>
      <c r="B9" s="7"/>
      <c r="C9" s="7" t="s">
        <v>12</v>
      </c>
      <c r="D9" s="7" t="s">
        <v>13</v>
      </c>
      <c r="E9" s="7" t="s">
        <v>12</v>
      </c>
      <c r="F9" s="7" t="s">
        <v>13</v>
      </c>
      <c r="G9" s="7" t="s">
        <v>12</v>
      </c>
      <c r="H9" s="7" t="s">
        <v>13</v>
      </c>
      <c r="I9" s="7" t="s">
        <v>12</v>
      </c>
      <c r="J9" s="7" t="s">
        <v>13</v>
      </c>
      <c r="K9" s="7" t="s">
        <v>12</v>
      </c>
      <c r="L9" s="7" t="s">
        <v>13</v>
      </c>
      <c r="M9" s="7" t="s">
        <v>12</v>
      </c>
      <c r="N9" s="7" t="s">
        <v>13</v>
      </c>
      <c r="O9" s="7" t="s">
        <v>12</v>
      </c>
      <c r="P9" s="7" t="s">
        <v>13</v>
      </c>
      <c r="Q9" s="7"/>
      <c r="R9" s="7"/>
      <c r="S9" s="7"/>
      <c r="T9" s="7"/>
      <c r="U9" s="7"/>
    </row>
    <row r="10" spans="1:21" x14ac:dyDescent="0.25">
      <c r="A10" s="9" t="s">
        <v>14</v>
      </c>
      <c r="B10" s="9" t="s">
        <v>15</v>
      </c>
      <c r="C10" s="10">
        <v>0.2916666666666667</v>
      </c>
      <c r="D10" s="10">
        <v>0.6458333333333334</v>
      </c>
      <c r="E10" s="10">
        <v>0.2916666666666667</v>
      </c>
      <c r="F10" s="10">
        <v>0.6458333333333334</v>
      </c>
      <c r="G10" s="10">
        <v>0.2916666666666667</v>
      </c>
      <c r="H10" s="10">
        <v>0.6458333333333334</v>
      </c>
      <c r="I10" s="10">
        <v>0.2916666666666667</v>
      </c>
      <c r="J10" s="10">
        <v>0.6458333333333334</v>
      </c>
      <c r="K10" s="10">
        <v>0.2916666666666667</v>
      </c>
      <c r="L10" s="10">
        <v>0.6458333333333334</v>
      </c>
      <c r="M10" s="11"/>
      <c r="N10" s="11"/>
      <c r="O10" s="11"/>
      <c r="P10" s="11"/>
      <c r="Q10" s="12">
        <v>30</v>
      </c>
      <c r="R10" s="13">
        <f>IF(AND(ISNUMBER(C10),ISNUMBER(D10)),(D10-C10+IF(D10&lt;C10,1,0))*24,0)+IF(AND(ISNUMBER(E10),ISNUMBER(F10)),(F10-E10+IF(F10&lt;E10,1,0))*24,0)+IF(AND(ISNUMBER(G10),ISNUMBER(H10)),(H10-G10+IF(H10&lt;G10,1,0))*24,0)+IF(AND(ISNUMBER(I10),ISNUMBER(J10)),(J10-I10+IF(J10&lt;I10,1,0))*24,0)+IF(AND(ISNUMBER(K10),ISNUMBER(L10)),(L10-K10+IF(L10&lt;K10,1,0))*24,0)+IF(AND(ISNUMBER(M10),ISNUMBER(N10)),(N10-M10+IF(N10&lt;M10,1,0))*24,0)+IF(AND(ISNUMBER(O10),ISNUMBER(P10)),(P10-O10+IF(P10&lt;O10,1,0))*24,0)-(IF(AND(ISNUMBER(C10),ISNUMBER(D10)),1,0)+IF(AND(ISNUMBER(E10),ISNUMBER(F10)),1,0)+IF(AND(ISNUMBER(G10),ISNUMBER(H10)),1,0)+IF(AND(ISNUMBER(I10),ISNUMBER(J10)),1,0)+IF(AND(ISNUMBER(K10),ISNUMBER(L10)),1,0)+IF(AND(ISNUMBER(M10),ISNUMBER(N10)),1,0)+IF(AND(ISNUMBER(O10),ISNUMBER(P10)),1,0))*Q10/60</f>
        <v>40</v>
      </c>
      <c r="S10" s="14">
        <f>MAX(0,R10-$B$4)</f>
        <v>2</v>
      </c>
      <c r="T10" s="15">
        <v>38</v>
      </c>
      <c r="U10" s="16">
        <f>(R10-S10)*T10+S10*T10*$B$5</f>
        <v>1558</v>
      </c>
    </row>
    <row r="11" spans="1:21" x14ac:dyDescent="0.25">
      <c r="A11" s="9" t="s">
        <v>16</v>
      </c>
      <c r="B11" s="9" t="s">
        <v>17</v>
      </c>
      <c r="C11" s="11"/>
      <c r="D11" s="11"/>
      <c r="E11" s="11"/>
      <c r="F11" s="11"/>
      <c r="G11" s="10">
        <v>0.25</v>
      </c>
      <c r="H11" s="10">
        <v>0.6041666666666666</v>
      </c>
      <c r="I11" s="10">
        <v>0.25</v>
      </c>
      <c r="J11" s="10">
        <v>0.6041666666666666</v>
      </c>
      <c r="K11" s="11"/>
      <c r="L11" s="11"/>
      <c r="M11" s="10">
        <v>0.25</v>
      </c>
      <c r="N11" s="10">
        <v>0.6041666666666666</v>
      </c>
      <c r="O11" s="10">
        <v>0.25</v>
      </c>
      <c r="P11" s="10">
        <v>0.6041666666666666</v>
      </c>
      <c r="Q11" s="12">
        <v>30</v>
      </c>
      <c r="R11" s="13">
        <f>IF(AND(ISNUMBER(C11),ISNUMBER(D11)),(D11-C11+IF(D11&lt;C11,1,0))*24,0)+IF(AND(ISNUMBER(E11),ISNUMBER(F11)),(F11-E11+IF(F11&lt;E11,1,0))*24,0)+IF(AND(ISNUMBER(G11),ISNUMBER(H11)),(H11-G11+IF(H11&lt;G11,1,0))*24,0)+IF(AND(ISNUMBER(I11),ISNUMBER(J11)),(J11-I11+IF(J11&lt;I11,1,0))*24,0)+IF(AND(ISNUMBER(K11),ISNUMBER(L11)),(L11-K11+IF(L11&lt;K11,1,0))*24,0)+IF(AND(ISNUMBER(M11),ISNUMBER(N11)),(N11-M11+IF(N11&lt;M11,1,0))*24,0)+IF(AND(ISNUMBER(O11),ISNUMBER(P11)),(P11-O11+IF(P11&lt;O11,1,0))*24,0)-(IF(AND(ISNUMBER(C11),ISNUMBER(D11)),1,0)+IF(AND(ISNUMBER(E11),ISNUMBER(F11)),1,0)+IF(AND(ISNUMBER(G11),ISNUMBER(H11)),1,0)+IF(AND(ISNUMBER(I11),ISNUMBER(J11)),1,0)+IF(AND(ISNUMBER(K11),ISNUMBER(L11)),1,0)+IF(AND(ISNUMBER(M11),ISNUMBER(N11)),1,0)+IF(AND(ISNUMBER(O11),ISNUMBER(P11)),1,0))*Q11/60</f>
        <v>32</v>
      </c>
      <c r="S11" s="14">
        <f>MAX(0,R11-$B$4)</f>
        <v>0</v>
      </c>
      <c r="T11" s="15">
        <v>33.5</v>
      </c>
      <c r="U11" s="16">
        <f>(R11-S11)*T11+S11*T11*$B$5</f>
        <v>1072</v>
      </c>
    </row>
    <row r="12" spans="1:21" x14ac:dyDescent="0.25">
      <c r="A12" s="9" t="s">
        <v>18</v>
      </c>
      <c r="B12" s="9" t="s">
        <v>19</v>
      </c>
      <c r="C12" s="10">
        <v>0.25</v>
      </c>
      <c r="D12" s="10">
        <v>0.6041666666666666</v>
      </c>
      <c r="E12" s="10">
        <v>0.25</v>
      </c>
      <c r="F12" s="10">
        <v>0.6041666666666666</v>
      </c>
      <c r="G12" s="11"/>
      <c r="H12" s="11"/>
      <c r="I12" s="11"/>
      <c r="J12" s="11"/>
      <c r="K12" s="10">
        <v>0.25</v>
      </c>
      <c r="L12" s="10">
        <v>0.6041666666666666</v>
      </c>
      <c r="M12" s="10">
        <v>0.3333333333333333</v>
      </c>
      <c r="N12" s="10">
        <v>0.6875</v>
      </c>
      <c r="O12" s="11"/>
      <c r="P12" s="11"/>
      <c r="Q12" s="12">
        <v>30</v>
      </c>
      <c r="R12" s="13">
        <f>IF(AND(ISNUMBER(C12),ISNUMBER(D12)),(D12-C12+IF(D12&lt;C12,1,0))*24,0)+IF(AND(ISNUMBER(E12),ISNUMBER(F12)),(F12-E12+IF(F12&lt;E12,1,0))*24,0)+IF(AND(ISNUMBER(G12),ISNUMBER(H12)),(H12-G12+IF(H12&lt;G12,1,0))*24,0)+IF(AND(ISNUMBER(I12),ISNUMBER(J12)),(J12-I12+IF(J12&lt;I12,1,0))*24,0)+IF(AND(ISNUMBER(K12),ISNUMBER(L12)),(L12-K12+IF(L12&lt;K12,1,0))*24,0)+IF(AND(ISNUMBER(M12),ISNUMBER(N12)),(N12-M12+IF(N12&lt;M12,1,0))*24,0)+IF(AND(ISNUMBER(O12),ISNUMBER(P12)),(P12-O12+IF(P12&lt;O12,1,0))*24,0)-(IF(AND(ISNUMBER(C12),ISNUMBER(D12)),1,0)+IF(AND(ISNUMBER(E12),ISNUMBER(F12)),1,0)+IF(AND(ISNUMBER(G12),ISNUMBER(H12)),1,0)+IF(AND(ISNUMBER(I12),ISNUMBER(J12)),1,0)+IF(AND(ISNUMBER(K12),ISNUMBER(L12)),1,0)+IF(AND(ISNUMBER(M12),ISNUMBER(N12)),1,0)+IF(AND(ISNUMBER(O12),ISNUMBER(P12)),1,0))*Q12/60</f>
        <v>32</v>
      </c>
      <c r="S12" s="14">
        <f>MAX(0,R12-$B$4)</f>
        <v>0</v>
      </c>
      <c r="T12" s="15">
        <v>30</v>
      </c>
      <c r="U12" s="16">
        <f>(R12-S12)*T12+S12*T12*$B$5</f>
        <v>960</v>
      </c>
    </row>
    <row r="13" spans="1:21" x14ac:dyDescent="0.25">
      <c r="A13" s="9" t="s">
        <v>20</v>
      </c>
      <c r="B13" s="9" t="s">
        <v>19</v>
      </c>
      <c r="C13" s="10">
        <v>0.3333333333333333</v>
      </c>
      <c r="D13" s="10">
        <v>0.6875</v>
      </c>
      <c r="E13" s="11"/>
      <c r="F13" s="11"/>
      <c r="G13" s="10">
        <v>0.3333333333333333</v>
      </c>
      <c r="H13" s="10">
        <v>0.6875</v>
      </c>
      <c r="I13" s="10">
        <v>0.3333333333333333</v>
      </c>
      <c r="J13" s="10">
        <v>0.6875</v>
      </c>
      <c r="K13" s="11"/>
      <c r="L13" s="11"/>
      <c r="M13" s="11"/>
      <c r="N13" s="11"/>
      <c r="O13" s="10">
        <v>0.25</v>
      </c>
      <c r="P13" s="10">
        <v>0.6041666666666666</v>
      </c>
      <c r="Q13" s="12">
        <v>30</v>
      </c>
      <c r="R13" s="13">
        <f>IF(AND(ISNUMBER(C13),ISNUMBER(D13)),(D13-C13+IF(D13&lt;C13,1,0))*24,0)+IF(AND(ISNUMBER(E13),ISNUMBER(F13)),(F13-E13+IF(F13&lt;E13,1,0))*24,0)+IF(AND(ISNUMBER(G13),ISNUMBER(H13)),(H13-G13+IF(H13&lt;G13,1,0))*24,0)+IF(AND(ISNUMBER(I13),ISNUMBER(J13)),(J13-I13+IF(J13&lt;I13,1,0))*24,0)+IF(AND(ISNUMBER(K13),ISNUMBER(L13)),(L13-K13+IF(L13&lt;K13,1,0))*24,0)+IF(AND(ISNUMBER(M13),ISNUMBER(N13)),(N13-M13+IF(N13&lt;M13,1,0))*24,0)+IF(AND(ISNUMBER(O13),ISNUMBER(P13)),(P13-O13+IF(P13&lt;O13,1,0))*24,0)-(IF(AND(ISNUMBER(C13),ISNUMBER(D13)),1,0)+IF(AND(ISNUMBER(E13),ISNUMBER(F13)),1,0)+IF(AND(ISNUMBER(G13),ISNUMBER(H13)),1,0)+IF(AND(ISNUMBER(I13),ISNUMBER(J13)),1,0)+IF(AND(ISNUMBER(K13),ISNUMBER(L13)),1,0)+IF(AND(ISNUMBER(M13),ISNUMBER(N13)),1,0)+IF(AND(ISNUMBER(O13),ISNUMBER(P13)),1,0))*Q13/60</f>
        <v>32</v>
      </c>
      <c r="S13" s="14">
        <f>MAX(0,R13-$B$4)</f>
        <v>0</v>
      </c>
      <c r="T13" s="15">
        <v>30</v>
      </c>
      <c r="U13" s="16">
        <f>(R13-S13)*T13+S13*T13*$B$5</f>
        <v>960</v>
      </c>
    </row>
    <row r="14" spans="1:21" x14ac:dyDescent="0.25">
      <c r="A14" s="9" t="s">
        <v>21</v>
      </c>
      <c r="B14" s="9" t="s">
        <v>22</v>
      </c>
      <c r="C14" s="11"/>
      <c r="D14" s="11"/>
      <c r="E14" s="10">
        <v>0.3333333333333333</v>
      </c>
      <c r="F14" s="10">
        <v>0.6875</v>
      </c>
      <c r="G14" s="11"/>
      <c r="H14" s="11"/>
      <c r="I14" s="10">
        <v>0.3333333333333333</v>
      </c>
      <c r="J14" s="10">
        <v>0.6875</v>
      </c>
      <c r="K14" s="11"/>
      <c r="L14" s="11"/>
      <c r="M14" s="10">
        <v>0.3333333333333333</v>
      </c>
      <c r="N14" s="10">
        <v>0.6875</v>
      </c>
      <c r="O14" s="10">
        <v>0.3333333333333333</v>
      </c>
      <c r="P14" s="10">
        <v>0.6875</v>
      </c>
      <c r="Q14" s="12">
        <v>30</v>
      </c>
      <c r="R14" s="13">
        <f>IF(AND(ISNUMBER(C14),ISNUMBER(D14)),(D14-C14+IF(D14&lt;C14,1,0))*24,0)+IF(AND(ISNUMBER(E14),ISNUMBER(F14)),(F14-E14+IF(F14&lt;E14,1,0))*24,0)+IF(AND(ISNUMBER(G14),ISNUMBER(H14)),(H14-G14+IF(H14&lt;G14,1,0))*24,0)+IF(AND(ISNUMBER(I14),ISNUMBER(J14)),(J14-I14+IF(J14&lt;I14,1,0))*24,0)+IF(AND(ISNUMBER(K14),ISNUMBER(L14)),(L14-K14+IF(L14&lt;K14,1,0))*24,0)+IF(AND(ISNUMBER(M14),ISNUMBER(N14)),(N14-M14+IF(N14&lt;M14,1,0))*24,0)+IF(AND(ISNUMBER(O14),ISNUMBER(P14)),(P14-O14+IF(P14&lt;O14,1,0))*24,0)-(IF(AND(ISNUMBER(C14),ISNUMBER(D14)),1,0)+IF(AND(ISNUMBER(E14),ISNUMBER(F14)),1,0)+IF(AND(ISNUMBER(G14),ISNUMBER(H14)),1,0)+IF(AND(ISNUMBER(I14),ISNUMBER(J14)),1,0)+IF(AND(ISNUMBER(K14),ISNUMBER(L14)),1,0)+IF(AND(ISNUMBER(M14),ISNUMBER(N14)),1,0)+IF(AND(ISNUMBER(O14),ISNUMBER(P14)),1,0))*Q14/60</f>
        <v>32</v>
      </c>
      <c r="S14" s="14">
        <f>MAX(0,R14-$B$4)</f>
        <v>0</v>
      </c>
      <c r="T14" s="15">
        <v>29</v>
      </c>
      <c r="U14" s="16">
        <f>(R14-S14)*T14+S14*T14*$B$5</f>
        <v>928</v>
      </c>
    </row>
    <row r="15" spans="1:21" x14ac:dyDescent="0.25">
      <c r="A15" s="9" t="s">
        <v>23</v>
      </c>
      <c r="B15" s="9" t="s">
        <v>24</v>
      </c>
      <c r="C15" s="10">
        <v>0.2916666666666667</v>
      </c>
      <c r="D15" s="10">
        <v>0.625</v>
      </c>
      <c r="E15" s="10">
        <v>0.2916666666666667</v>
      </c>
      <c r="F15" s="10">
        <v>0.625</v>
      </c>
      <c r="G15" s="11"/>
      <c r="H15" s="11"/>
      <c r="I15" s="11"/>
      <c r="J15" s="11"/>
      <c r="K15" s="10">
        <v>0.2916666666666667</v>
      </c>
      <c r="L15" s="10">
        <v>0.625</v>
      </c>
      <c r="M15" s="10">
        <v>0.2916666666666667</v>
      </c>
      <c r="N15" s="10">
        <v>0.625</v>
      </c>
      <c r="O15" s="10">
        <v>0.2916666666666667</v>
      </c>
      <c r="P15" s="10">
        <v>0.625</v>
      </c>
      <c r="Q15" s="12">
        <v>30</v>
      </c>
      <c r="R15" s="13">
        <f>IF(AND(ISNUMBER(C15),ISNUMBER(D15)),(D15-C15+IF(D15&lt;C15,1,0))*24,0)+IF(AND(ISNUMBER(E15),ISNUMBER(F15)),(F15-E15+IF(F15&lt;E15,1,0))*24,0)+IF(AND(ISNUMBER(G15),ISNUMBER(H15)),(H15-G15+IF(H15&lt;G15,1,0))*24,0)+IF(AND(ISNUMBER(I15),ISNUMBER(J15)),(J15-I15+IF(J15&lt;I15,1,0))*24,0)+IF(AND(ISNUMBER(K15),ISNUMBER(L15)),(L15-K15+IF(L15&lt;K15,1,0))*24,0)+IF(AND(ISNUMBER(M15),ISNUMBER(N15)),(N15-M15+IF(N15&lt;M15,1,0))*24,0)+IF(AND(ISNUMBER(O15),ISNUMBER(P15)),(P15-O15+IF(P15&lt;O15,1,0))*24,0)-(IF(AND(ISNUMBER(C15),ISNUMBER(D15)),1,0)+IF(AND(ISNUMBER(E15),ISNUMBER(F15)),1,0)+IF(AND(ISNUMBER(G15),ISNUMBER(H15)),1,0)+IF(AND(ISNUMBER(I15),ISNUMBER(J15)),1,0)+IF(AND(ISNUMBER(K15),ISNUMBER(L15)),1,0)+IF(AND(ISNUMBER(M15),ISNUMBER(N15)),1,0)+IF(AND(ISNUMBER(O15),ISNUMBER(P15)),1,0))*Q15/60</f>
        <v>37.5</v>
      </c>
      <c r="S15" s="14">
        <f>MAX(0,R15-$B$4)</f>
        <v>0</v>
      </c>
      <c r="T15" s="15">
        <v>34</v>
      </c>
      <c r="U15" s="16">
        <f>(R15-S15)*T15+S15*T15*$B$5</f>
        <v>1275</v>
      </c>
    </row>
    <row r="16" spans="1:21" x14ac:dyDescent="0.25">
      <c r="A16" s="9" t="s">
        <v>25</v>
      </c>
      <c r="B16" s="9" t="s">
        <v>26</v>
      </c>
      <c r="C16" s="10">
        <v>0.4166666666666667</v>
      </c>
      <c r="D16" s="10">
        <v>0.5833333333333334</v>
      </c>
      <c r="E16" s="11"/>
      <c r="F16" s="11"/>
      <c r="G16" s="11"/>
      <c r="H16" s="11"/>
      <c r="I16" s="10">
        <v>0.4166666666666667</v>
      </c>
      <c r="J16" s="10">
        <v>0.5833333333333334</v>
      </c>
      <c r="K16" s="11"/>
      <c r="L16" s="11"/>
      <c r="M16" s="10">
        <v>0.4166666666666667</v>
      </c>
      <c r="N16" s="10">
        <v>0.5833333333333334</v>
      </c>
      <c r="O16" s="10">
        <v>0.4166666666666667</v>
      </c>
      <c r="P16" s="10">
        <v>0.5833333333333334</v>
      </c>
      <c r="Q16" s="12">
        <v>0</v>
      </c>
      <c r="R16" s="13">
        <f>IF(AND(ISNUMBER(C16),ISNUMBER(D16)),(D16-C16+IF(D16&lt;C16,1,0))*24,0)+IF(AND(ISNUMBER(E16),ISNUMBER(F16)),(F16-E16+IF(F16&lt;E16,1,0))*24,0)+IF(AND(ISNUMBER(G16),ISNUMBER(H16)),(H16-G16+IF(H16&lt;G16,1,0))*24,0)+IF(AND(ISNUMBER(I16),ISNUMBER(J16)),(J16-I16+IF(J16&lt;I16,1,0))*24,0)+IF(AND(ISNUMBER(K16),ISNUMBER(L16)),(L16-K16+IF(L16&lt;K16,1,0))*24,0)+IF(AND(ISNUMBER(M16),ISNUMBER(N16)),(N16-M16+IF(N16&lt;M16,1,0))*24,0)+IF(AND(ISNUMBER(O16),ISNUMBER(P16)),(P16-O16+IF(P16&lt;O16,1,0))*24,0)-(IF(AND(ISNUMBER(C16),ISNUMBER(D16)),1,0)+IF(AND(ISNUMBER(E16),ISNUMBER(F16)),1,0)+IF(AND(ISNUMBER(G16),ISNUMBER(H16)),1,0)+IF(AND(ISNUMBER(I16),ISNUMBER(J16)),1,0)+IF(AND(ISNUMBER(K16),ISNUMBER(L16)),1,0)+IF(AND(ISNUMBER(M16),ISNUMBER(N16)),1,0)+IF(AND(ISNUMBER(O16),ISNUMBER(P16)),1,0))*Q16/60</f>
        <v>16</v>
      </c>
      <c r="S16" s="14">
        <f>MAX(0,R16-$B$4)</f>
        <v>0</v>
      </c>
      <c r="T16" s="15">
        <v>29</v>
      </c>
      <c r="U16" s="16">
        <f>(R16-S16)*T16+S16*T16*$B$5</f>
        <v>464</v>
      </c>
    </row>
    <row r="17" spans="1:21" x14ac:dyDescent="0.25">
      <c r="A17" s="9" t="s">
        <v>27</v>
      </c>
      <c r="B17" s="9" t="s">
        <v>28</v>
      </c>
      <c r="C17" s="11"/>
      <c r="D17" s="11"/>
      <c r="E17" s="11"/>
      <c r="F17" s="11"/>
      <c r="G17" s="11"/>
      <c r="H17" s="11"/>
      <c r="I17" s="10">
        <v>0.9583333333333334</v>
      </c>
      <c r="J17" s="10">
        <v>0.2916666666666667</v>
      </c>
      <c r="K17" s="10">
        <v>0.9583333333333334</v>
      </c>
      <c r="L17" s="10">
        <v>0.2916666666666667</v>
      </c>
      <c r="M17" s="10">
        <v>0.9583333333333334</v>
      </c>
      <c r="N17" s="10">
        <v>0.2916666666666667</v>
      </c>
      <c r="O17" s="11"/>
      <c r="P17" s="11"/>
      <c r="Q17" s="12">
        <v>30</v>
      </c>
      <c r="R17" s="13">
        <f>IF(AND(ISNUMBER(C17),ISNUMBER(D17)),(D17-C17+IF(D17&lt;C17,1,0))*24,0)+IF(AND(ISNUMBER(E17),ISNUMBER(F17)),(F17-E17+IF(F17&lt;E17,1,0))*24,0)+IF(AND(ISNUMBER(G17),ISNUMBER(H17)),(H17-G17+IF(H17&lt;G17,1,0))*24,0)+IF(AND(ISNUMBER(I17),ISNUMBER(J17)),(J17-I17+IF(J17&lt;I17,1,0))*24,0)+IF(AND(ISNUMBER(K17),ISNUMBER(L17)),(L17-K17+IF(L17&lt;K17,1,0))*24,0)+IF(AND(ISNUMBER(M17),ISNUMBER(N17)),(N17-M17+IF(N17&lt;M17,1,0))*24,0)+IF(AND(ISNUMBER(O17),ISNUMBER(P17)),(P17-O17+IF(P17&lt;O17,1,0))*24,0)-(IF(AND(ISNUMBER(C17),ISNUMBER(D17)),1,0)+IF(AND(ISNUMBER(E17),ISNUMBER(F17)),1,0)+IF(AND(ISNUMBER(G17),ISNUMBER(H17)),1,0)+IF(AND(ISNUMBER(I17),ISNUMBER(J17)),1,0)+IF(AND(ISNUMBER(K17),ISNUMBER(L17)),1,0)+IF(AND(ISNUMBER(M17),ISNUMBER(N17)),1,0)+IF(AND(ISNUMBER(O17),ISNUMBER(P17)),1,0))*Q17/60</f>
        <v>22.5</v>
      </c>
      <c r="S17" s="14">
        <f>MAX(0,R17-$B$4)</f>
        <v>0</v>
      </c>
      <c r="T17" s="15">
        <v>32</v>
      </c>
      <c r="U17" s="16">
        <f>(R17-S17)*T17+S17*T17*$B$5</f>
        <v>720</v>
      </c>
    </row>
    <row r="18" spans="2:21" x14ac:dyDescent="0.25">
      <c r="B18" s="17" t="s">
        <v>29</v>
      </c>
      <c r="R18" s="13">
        <f>SUM(R10:R17)</f>
        <v>244</v>
      </c>
      <c r="S18" s="13">
        <f>SUM(S10:S17)</f>
        <v>2</v>
      </c>
      <c r="U18" s="16">
        <f>SUM(U10:U17)</f>
        <v>7937</v>
      </c>
    </row>
    <row r="20" ht="30" customHeight="1" spans="1:21" x14ac:dyDescent="0.25">
      <c r="A20" s="18" t="s">
        <v>30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2" ht="30" customHeight="1" spans="1:21" x14ac:dyDescent="0.25">
      <c r="A22" s="19" t="s">
        <v>31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</sheetData>
  <mergeCells count="25">
    <mergeCell ref="A1:U1"/>
    <mergeCell ref="A2:U2"/>
    <mergeCell ref="C7:D7"/>
    <mergeCell ref="E7:F7"/>
    <mergeCell ref="G7:H7"/>
    <mergeCell ref="I7:J7"/>
    <mergeCell ref="K7:L7"/>
    <mergeCell ref="M7:N7"/>
    <mergeCell ref="O7:P7"/>
    <mergeCell ref="A7:A9"/>
    <mergeCell ref="B7:B9"/>
    <mergeCell ref="C8:D8"/>
    <mergeCell ref="E8:F8"/>
    <mergeCell ref="G8:H8"/>
    <mergeCell ref="I8:J8"/>
    <mergeCell ref="K8:L8"/>
    <mergeCell ref="M8:N8"/>
    <mergeCell ref="O8:P8"/>
    <mergeCell ref="Q7:Q9"/>
    <mergeCell ref="R7:R9"/>
    <mergeCell ref="S7:S9"/>
    <mergeCell ref="T7:T9"/>
    <mergeCell ref="U7:U9"/>
    <mergeCell ref="A20:U20"/>
    <mergeCell ref="A22:U22"/>
  </mergeCells>
  <hyperlinks>
    <hyperlink ref="A22" r:id="rId1"/>
  </hyperlink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roster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2026-10-26T14:36:32Z</dcterms:created>
  <dcterms:modified xsi:type="dcterms:W3CDTF">2026-10-26T14:36:32Z</dcterms:modified>
</cp:coreProperties>
</file>